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ferdita.f.tahiri\Desktop\2026\TM4\"/>
    </mc:Choice>
  </mc:AlternateContent>
  <xr:revisionPtr revIDLastSave="0" documentId="13_ncr:1_{3CA8687B-EFC5-426A-A335-6971A45B229B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1" sheetId="1" r:id="rId1"/>
    <sheet name="2" sheetId="3" r:id="rId2"/>
    <sheet name="3" sheetId="21" r:id="rId3"/>
    <sheet name="4" sheetId="5" r:id="rId4"/>
    <sheet name="5" sheetId="12" r:id="rId5"/>
    <sheet name="6" sheetId="13" r:id="rId6"/>
    <sheet name="7" sheetId="14" r:id="rId7"/>
    <sheet name="8" sheetId="15" r:id="rId8"/>
    <sheet name="9" sheetId="16" r:id="rId9"/>
    <sheet name="10" sheetId="18" r:id="rId10"/>
    <sheet name="11" sheetId="2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93" i="12" l="1"/>
  <c r="W70" i="12"/>
  <c r="O10" i="5" l="1"/>
  <c r="W56" i="12"/>
  <c r="W69" i="12"/>
  <c r="W68" i="12"/>
  <c r="W67" i="12"/>
  <c r="W66" i="12"/>
  <c r="M6" i="26"/>
  <c r="M7" i="26"/>
  <c r="M8" i="26"/>
  <c r="M9" i="26"/>
  <c r="M10" i="26"/>
  <c r="M5" i="26"/>
  <c r="W71" i="12" l="1"/>
  <c r="M8" i="5"/>
  <c r="M9" i="5"/>
  <c r="M10" i="5"/>
  <c r="M11" i="5"/>
  <c r="M12" i="5"/>
  <c r="M7" i="5"/>
  <c r="G9" i="3"/>
  <c r="H9" i="3" s="1"/>
  <c r="G10" i="3"/>
  <c r="H10" i="3"/>
  <c r="G11" i="3"/>
  <c r="H11" i="3"/>
  <c r="C12" i="3"/>
  <c r="D12" i="3"/>
  <c r="E12" i="3"/>
  <c r="F12" i="3"/>
  <c r="G13" i="3"/>
  <c r="H13" i="3"/>
  <c r="G14" i="3"/>
  <c r="H14" i="3" s="1"/>
  <c r="G15" i="3"/>
  <c r="H15" i="3"/>
  <c r="G16" i="3"/>
  <c r="H16" i="3" s="1"/>
  <c r="G17" i="3"/>
  <c r="G12" i="3" s="1"/>
  <c r="H12" i="3" s="1"/>
  <c r="H17" i="3"/>
  <c r="G18" i="3"/>
  <c r="H18" i="3"/>
  <c r="G19" i="3"/>
  <c r="H19" i="3" s="1"/>
  <c r="C20" i="3"/>
  <c r="H20" i="3"/>
  <c r="H21" i="3"/>
  <c r="H22" i="3"/>
  <c r="C23" i="3"/>
  <c r="D23" i="3"/>
  <c r="E23" i="3"/>
  <c r="F23" i="3"/>
  <c r="G23" i="3"/>
  <c r="H23" i="3"/>
  <c r="G24" i="3"/>
  <c r="H24" i="3" s="1"/>
  <c r="G25" i="3"/>
  <c r="H25" i="3"/>
  <c r="G26" i="3"/>
  <c r="H26" i="3"/>
  <c r="C27" i="3"/>
  <c r="D27" i="3"/>
  <c r="E27" i="3"/>
  <c r="F27" i="3"/>
  <c r="G27" i="3"/>
  <c r="H27" i="3"/>
  <c r="G28" i="3"/>
  <c r="H28" i="3" s="1"/>
  <c r="G29" i="3"/>
  <c r="H29" i="3"/>
  <c r="G30" i="3"/>
  <c r="H30" i="3"/>
  <c r="C31" i="3"/>
  <c r="D31" i="3"/>
  <c r="E31" i="3"/>
  <c r="F31" i="3"/>
  <c r="G31" i="3"/>
  <c r="H31" i="3"/>
  <c r="G32" i="3"/>
  <c r="H32" i="3" s="1"/>
  <c r="C33" i="3"/>
  <c r="D33" i="3"/>
  <c r="E33" i="3"/>
  <c r="F33" i="3"/>
  <c r="G34" i="3"/>
  <c r="G33" i="3" s="1"/>
  <c r="H33" i="3" s="1"/>
  <c r="H34" i="3"/>
  <c r="D35" i="3"/>
  <c r="G35" i="3" s="1"/>
  <c r="H35" i="3" s="1"/>
  <c r="E35" i="3"/>
  <c r="F35" i="3"/>
  <c r="G36" i="3"/>
  <c r="H36" i="3"/>
  <c r="H37" i="3"/>
  <c r="Z5" i="21"/>
  <c r="AA5" i="21" s="1"/>
  <c r="Z6" i="21"/>
  <c r="AA6" i="21" s="1"/>
  <c r="Z7" i="21"/>
  <c r="AA7" i="21" s="1"/>
  <c r="Z8" i="21"/>
  <c r="AA8" i="21" s="1"/>
  <c r="Z9" i="21"/>
  <c r="AA9" i="21" s="1"/>
  <c r="Z10" i="21"/>
  <c r="AA10" i="21" s="1"/>
  <c r="Z11" i="21"/>
  <c r="AA11" i="21" s="1"/>
  <c r="Z12" i="21"/>
  <c r="AA12" i="21"/>
  <c r="Z13" i="21"/>
  <c r="AA13" i="21" s="1"/>
  <c r="Z14" i="21"/>
  <c r="AA14" i="21" s="1"/>
  <c r="Z15" i="21"/>
  <c r="AA15" i="21" s="1"/>
  <c r="Z17" i="21"/>
  <c r="AA17" i="21"/>
  <c r="AA18" i="21"/>
  <c r="L19" i="21"/>
  <c r="Z20" i="21"/>
  <c r="AA21" i="21"/>
  <c r="AA22" i="21"/>
  <c r="AA23" i="21"/>
  <c r="AA24" i="21"/>
  <c r="Z25" i="21"/>
  <c r="AA25" i="21"/>
  <c r="Z26" i="21"/>
  <c r="AA26" i="21" s="1"/>
  <c r="Z27" i="21"/>
  <c r="AA27" i="21"/>
  <c r="Z28" i="21"/>
  <c r="Z29" i="21"/>
  <c r="AA29" i="21" s="1"/>
  <c r="Z30" i="21"/>
  <c r="AA30" i="21" s="1"/>
  <c r="AA31" i="21"/>
  <c r="Z32" i="21"/>
  <c r="AA32" i="21" s="1"/>
  <c r="Z34" i="21"/>
  <c r="AA34" i="21" s="1"/>
  <c r="Z35" i="21"/>
  <c r="AA35" i="21" s="1"/>
  <c r="Z36" i="21"/>
  <c r="AA36" i="21"/>
  <c r="Z37" i="21"/>
  <c r="Z38" i="21"/>
  <c r="AA38" i="21" s="1"/>
  <c r="Z39" i="21"/>
  <c r="AA39" i="21" s="1"/>
  <c r="Z40" i="21"/>
  <c r="AA40" i="21" s="1"/>
  <c r="Z41" i="21"/>
  <c r="AA41" i="21" s="1"/>
  <c r="Z42" i="21"/>
  <c r="AA42" i="21"/>
  <c r="Z43" i="21"/>
  <c r="AA43" i="21" s="1"/>
  <c r="Z44" i="21"/>
  <c r="AA44" i="21" s="1"/>
  <c r="Z45" i="21"/>
  <c r="AA45" i="21" s="1"/>
  <c r="AA46" i="21"/>
  <c r="Z47" i="21"/>
  <c r="AA47" i="21"/>
  <c r="Z48" i="21"/>
  <c r="AA48" i="21" s="1"/>
  <c r="Z49" i="21"/>
  <c r="AA49" i="21" s="1"/>
  <c r="Z50" i="21"/>
  <c r="AA50" i="21" s="1"/>
  <c r="Z51" i="21"/>
  <c r="AA51" i="21" s="1"/>
  <c r="Z52" i="21"/>
  <c r="AA52" i="21" s="1"/>
  <c r="Z53" i="21"/>
  <c r="AA53" i="21" s="1"/>
  <c r="Z54" i="21"/>
  <c r="AA54" i="21"/>
  <c r="Z55" i="21"/>
  <c r="AA55" i="21" s="1"/>
  <c r="Z56" i="21"/>
  <c r="AA56" i="21" s="1"/>
  <c r="Z57" i="21"/>
  <c r="AA57" i="21" s="1"/>
  <c r="Z58" i="21"/>
  <c r="AA58" i="21" s="1"/>
  <c r="AA59" i="21"/>
  <c r="Z60" i="21"/>
  <c r="AA60" i="21" s="1"/>
  <c r="AA61" i="21"/>
  <c r="Z62" i="21"/>
  <c r="AA62" i="21" s="1"/>
  <c r="Z63" i="21"/>
  <c r="AA63" i="21"/>
  <c r="Z64" i="21"/>
  <c r="Z65" i="21"/>
  <c r="AA65" i="21" s="1"/>
  <c r="Z66" i="21"/>
  <c r="AA67" i="21"/>
  <c r="L68" i="21"/>
  <c r="Z69" i="21"/>
  <c r="AA69" i="21" s="1"/>
  <c r="Z70" i="21"/>
  <c r="AA70" i="21" s="1"/>
  <c r="Z71" i="21"/>
  <c r="AA71" i="21"/>
  <c r="Z72" i="21"/>
  <c r="AA72" i="21" s="1"/>
  <c r="L73" i="21"/>
  <c r="O73" i="21"/>
  <c r="R73" i="21"/>
  <c r="U73" i="21"/>
  <c r="X73" i="21"/>
  <c r="Z74" i="21"/>
  <c r="AA74" i="21" s="1"/>
  <c r="Z75" i="21"/>
  <c r="AA75" i="21" s="1"/>
  <c r="AA76" i="21"/>
  <c r="AA77" i="21"/>
  <c r="L78" i="21"/>
  <c r="AA79" i="21"/>
  <c r="Z80" i="21"/>
  <c r="AA80" i="21" s="1"/>
  <c r="AA81" i="21"/>
  <c r="AA82" i="21"/>
  <c r="AA83" i="21"/>
  <c r="Z84" i="21"/>
  <c r="Z85" i="21"/>
  <c r="Z86" i="21"/>
  <c r="AA86" i="21" s="1"/>
  <c r="Z87" i="21"/>
  <c r="AA87" i="21" s="1"/>
  <c r="Z88" i="21"/>
  <c r="AA88" i="21"/>
  <c r="Z89" i="21"/>
  <c r="AA89" i="21" s="1"/>
  <c r="Z90" i="21"/>
  <c r="AA90" i="21" s="1"/>
  <c r="AA91" i="21"/>
  <c r="AA92" i="21"/>
  <c r="Z93" i="21"/>
  <c r="AA94" i="21"/>
  <c r="Z95" i="21"/>
  <c r="AA96" i="21"/>
  <c r="Z97" i="21"/>
  <c r="AA97" i="21" s="1"/>
  <c r="Z98" i="21"/>
  <c r="L99" i="21"/>
  <c r="Z100" i="21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M5" i="18"/>
  <c r="M4" i="18"/>
  <c r="M3" i="18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" i="14"/>
  <c r="H7" i="15"/>
  <c r="H8" i="15"/>
  <c r="H9" i="15"/>
  <c r="H10" i="15"/>
  <c r="H11" i="15"/>
  <c r="H13" i="15"/>
  <c r="H14" i="15"/>
  <c r="H15" i="15"/>
  <c r="H16" i="15"/>
  <c r="H17" i="15"/>
  <c r="H18" i="15"/>
  <c r="H19" i="15"/>
  <c r="H21" i="15"/>
  <c r="H22" i="15"/>
  <c r="H24" i="15"/>
  <c r="H25" i="15"/>
  <c r="H27" i="15"/>
  <c r="H30" i="15"/>
  <c r="H6" i="15"/>
  <c r="K6" i="16"/>
  <c r="K7" i="16"/>
  <c r="K8" i="16"/>
  <c r="K9" i="16"/>
  <c r="K10" i="16"/>
  <c r="K11" i="16"/>
  <c r="K12" i="16"/>
  <c r="K13" i="16"/>
  <c r="K5" i="16"/>
  <c r="W91" i="12"/>
  <c r="W90" i="12"/>
  <c r="W89" i="12"/>
  <c r="W88" i="12"/>
  <c r="W87" i="12"/>
  <c r="W86" i="12"/>
  <c r="W85" i="12"/>
  <c r="W84" i="12"/>
  <c r="W83" i="12"/>
  <c r="W82" i="12"/>
  <c r="W81" i="12"/>
  <c r="W80" i="12"/>
  <c r="W79" i="12"/>
  <c r="W76" i="12"/>
  <c r="W75" i="12"/>
  <c r="W74" i="12"/>
  <c r="W73" i="12"/>
  <c r="W77" i="12" s="1"/>
  <c r="W63" i="12"/>
  <c r="W62" i="12"/>
  <c r="W61" i="12"/>
  <c r="W60" i="12"/>
  <c r="W59" i="12"/>
  <c r="W58" i="12"/>
  <c r="W57" i="12"/>
  <c r="W55" i="12"/>
  <c r="W54" i="12"/>
  <c r="W53" i="12"/>
  <c r="W52" i="12"/>
  <c r="W51" i="12"/>
  <c r="W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W18" i="12" l="1"/>
  <c r="W64" i="12"/>
  <c r="W92" i="12"/>
  <c r="L100" i="21"/>
  <c r="Z73" i="21"/>
  <c r="AA73" i="21" s="1"/>
  <c r="Z68" i="21"/>
  <c r="Z19" i="21"/>
  <c r="Z78" i="21"/>
  <c r="Z99" i="21"/>
  <c r="AA99" i="21" s="1"/>
  <c r="G7" i="1"/>
  <c r="G9" i="1"/>
  <c r="G10" i="1"/>
  <c r="G11" i="1"/>
  <c r="G13" i="1"/>
  <c r="G14" i="1"/>
  <c r="G15" i="1"/>
  <c r="G16" i="1"/>
  <c r="G18" i="1"/>
  <c r="G24" i="1"/>
  <c r="G27" i="1"/>
  <c r="G32" i="1"/>
  <c r="G34" i="1"/>
  <c r="F32" i="1"/>
  <c r="F34" i="1"/>
  <c r="F30" i="1"/>
  <c r="F26" i="1"/>
  <c r="F28" i="1"/>
  <c r="F22" i="1"/>
  <c r="F23" i="1"/>
  <c r="F24" i="1"/>
  <c r="F13" i="1"/>
  <c r="F15" i="1"/>
  <c r="F16" i="1"/>
  <c r="F18" i="1"/>
  <c r="F9" i="1"/>
  <c r="F10" i="1"/>
  <c r="F11" i="1"/>
  <c r="AA78" i="21" l="1"/>
  <c r="AA19" i="21"/>
  <c r="AA68" i="21"/>
  <c r="AA100" i="21"/>
  <c r="F7" i="1"/>
  <c r="E6" i="3"/>
  <c r="D6" i="3"/>
  <c r="F6" i="3"/>
  <c r="E33" i="1"/>
  <c r="E31" i="1"/>
  <c r="E29" i="1"/>
  <c r="F29" i="1" s="1"/>
  <c r="E25" i="1"/>
  <c r="E21" i="1"/>
  <c r="E19" i="1"/>
  <c r="E8" i="1"/>
  <c r="E12" i="1"/>
  <c r="E6" i="1"/>
  <c r="D8" i="3"/>
  <c r="E8" i="3"/>
  <c r="F8" i="3"/>
  <c r="D33" i="1"/>
  <c r="D31" i="1"/>
  <c r="D29" i="1"/>
  <c r="D25" i="1"/>
  <c r="D21" i="1"/>
  <c r="D19" i="1"/>
  <c r="D12" i="1"/>
  <c r="D8" i="1"/>
  <c r="D6" i="1"/>
  <c r="C33" i="1"/>
  <c r="C31" i="1"/>
  <c r="C29" i="1"/>
  <c r="C25" i="1"/>
  <c r="C21" i="1"/>
  <c r="C19" i="1"/>
  <c r="C12" i="1"/>
  <c r="C8" i="1"/>
  <c r="C6" i="1"/>
  <c r="C8" i="3"/>
  <c r="C6" i="3"/>
  <c r="F5" i="3" l="1"/>
  <c r="C5" i="1"/>
  <c r="G12" i="1"/>
  <c r="F6" i="1"/>
  <c r="F31" i="1"/>
  <c r="G31" i="1"/>
  <c r="G8" i="1"/>
  <c r="F8" i="1"/>
  <c r="F12" i="1"/>
  <c r="G21" i="1"/>
  <c r="F21" i="1"/>
  <c r="F25" i="1"/>
  <c r="F33" i="1"/>
  <c r="G33" i="1"/>
  <c r="G6" i="1"/>
  <c r="C5" i="3"/>
  <c r="D5" i="1"/>
  <c r="D5" i="3"/>
  <c r="E5" i="3"/>
  <c r="E5" i="1"/>
  <c r="G5" i="1" l="1"/>
  <c r="F5" i="1"/>
  <c r="G7" i="3" l="1"/>
  <c r="G6" i="3" l="1"/>
  <c r="H6" i="3" s="1"/>
  <c r="H7" i="3"/>
  <c r="G8" i="3" l="1"/>
  <c r="G38" i="3" l="1"/>
  <c r="H8" i="3"/>
  <c r="G5" i="3"/>
  <c r="H5" i="3" s="1"/>
</calcChain>
</file>

<file path=xl/sharedStrings.xml><?xml version="1.0" encoding="utf-8"?>
<sst xmlns="http://schemas.openxmlformats.org/spreadsheetml/2006/main" count="500" uniqueCount="329">
  <si>
    <t>Kodi Ekonomik</t>
  </si>
  <si>
    <t>Përshkrimi</t>
  </si>
  <si>
    <t>1. GJITHSEJ PRANIMET DIREKTE</t>
  </si>
  <si>
    <t>1.1. Të hyrat nga  programi 16329</t>
  </si>
  <si>
    <t>50016</t>
  </si>
  <si>
    <t>1.1.2 Taksa certifikata tjera</t>
  </si>
  <si>
    <t>1.2.Të hyrat nga programi 17529</t>
  </si>
  <si>
    <t>40110</t>
  </si>
  <si>
    <t>1.2.1  Tatimi ne Prone</t>
  </si>
  <si>
    <t>50029</t>
  </si>
  <si>
    <t>1.2.2 Taksa per ushtrim te veprimtarise se biznesit</t>
  </si>
  <si>
    <t>50408</t>
  </si>
  <si>
    <t>1.2.3 Qiraja nga objektet publike</t>
  </si>
  <si>
    <t>1.3.Të hyrat nga programi  18189</t>
  </si>
  <si>
    <t>50001</t>
  </si>
  <si>
    <t>1.3.1 Taksa regjistrim I automjeteve</t>
  </si>
  <si>
    <t>50002</t>
  </si>
  <si>
    <t>1.3.2.Taksa Rrugore</t>
  </si>
  <si>
    <t>50104</t>
  </si>
  <si>
    <t>1.3.3 Gjobat nga Inspektoriati</t>
  </si>
  <si>
    <t>50204</t>
  </si>
  <si>
    <t>1.3.4  Licenca per regjistrim biznesi</t>
  </si>
  <si>
    <t>50290</t>
  </si>
  <si>
    <t>1.3.5 Licenca tjera per afarizem</t>
  </si>
  <si>
    <t>50405</t>
  </si>
  <si>
    <t>1.3.6 Shfrytezim I prones publike</t>
  </si>
  <si>
    <t>1.4. Të hyrat nga programi 47029</t>
  </si>
  <si>
    <t>50111</t>
  </si>
  <si>
    <t>Te hyrat nga Konfiskimet</t>
  </si>
  <si>
    <t>1.5.Të hyrat nga programi 65145</t>
  </si>
  <si>
    <t>50011</t>
  </si>
  <si>
    <t>1.5.1 Taksa regjistrim I trashegimise</t>
  </si>
  <si>
    <t>50019</t>
  </si>
  <si>
    <t>1.5.2 Taksa tjera administrative</t>
  </si>
  <si>
    <t>50504</t>
  </si>
  <si>
    <t>1.5.3 Taksa për matjen e tokes ne teren</t>
  </si>
  <si>
    <t>1.6.Të hyrat nga programi  66450</t>
  </si>
  <si>
    <t>50009</t>
  </si>
  <si>
    <t>1.6.1 Taksa per leje ndertimi</t>
  </si>
  <si>
    <t>50503</t>
  </si>
  <si>
    <t>1.6.2 Insp.Respektimi Urbanistik</t>
  </si>
  <si>
    <t>50026</t>
  </si>
  <si>
    <t>Taksa per legalizim te objekteve</t>
  </si>
  <si>
    <t>1.7.Të hyrat nga programi 74750</t>
  </si>
  <si>
    <t>1.7.1 Participimet</t>
  </si>
  <si>
    <t>1.8.Të hyrat nga programi 85029</t>
  </si>
  <si>
    <t>50401</t>
  </si>
  <si>
    <t>1.8.1 Shitja e Sherbimeve</t>
  </si>
  <si>
    <t>1.9.Të hyrat nga programi 92770,95040</t>
  </si>
  <si>
    <t>1.9.1 Participimet</t>
  </si>
  <si>
    <t>Realizimi /Te hyrave (në %)</t>
  </si>
  <si>
    <t>1.1. Të hyrat nga  programi 16329/ Administrata</t>
  </si>
  <si>
    <t>1.2.Të hyrat nga programi 17529/ Buxheti</t>
  </si>
  <si>
    <t>1.2.2 Taksa per ushtrim te veprimtarise afarise</t>
  </si>
  <si>
    <t>1.3.Të hyrat nga programi  18189/ Infrastruktura Publike</t>
  </si>
  <si>
    <t>Te hyrat nga konfiskimet</t>
  </si>
  <si>
    <t>1.4. Të hyrat nga programi 47029- Bujqësia</t>
  </si>
  <si>
    <t>50403</t>
  </si>
  <si>
    <t>Te hyrat nga shitja e mallrave</t>
  </si>
  <si>
    <t>50209</t>
  </si>
  <si>
    <t>Licenca per korrje shirje</t>
  </si>
  <si>
    <t>1.5.Të hyrat nga programi 65145 / Kadastri</t>
  </si>
  <si>
    <t>1.5.1 Taksa per nderrim te pronarit te prones</t>
  </si>
  <si>
    <t>1.6.Të hyrat nga programi  66450/ Urbanizmi</t>
  </si>
  <si>
    <t>Taksa per legalizim te objektit</t>
  </si>
  <si>
    <t>50409</t>
  </si>
  <si>
    <t>Buxheti Aktual</t>
  </si>
  <si>
    <t>E paalokuar</t>
  </si>
  <si>
    <t>Aktuali</t>
  </si>
  <si>
    <t>SUBCL</t>
  </si>
  <si>
    <t>A</t>
  </si>
  <si>
    <t>B</t>
  </si>
  <si>
    <t>A - B</t>
  </si>
  <si>
    <t>C</t>
  </si>
  <si>
    <t>D</t>
  </si>
  <si>
    <t>A - ( C + D )</t>
  </si>
  <si>
    <t>Pagat</t>
  </si>
  <si>
    <t>Gjithësejt</t>
  </si>
  <si>
    <t xml:space="preserve">Kodi </t>
  </si>
  <si>
    <t>2024/2025</t>
  </si>
  <si>
    <t xml:space="preserve">               -   </t>
  </si>
  <si>
    <t xml:space="preserve"> : </t>
  </si>
  <si>
    <t>Përshkrim</t>
  </si>
  <si>
    <t>Valutë</t>
  </si>
  <si>
    <t xml:space="preserve">EURO  (  €  )  </t>
  </si>
  <si>
    <t>Bilanci i përgjithshëm</t>
  </si>
  <si>
    <t>Tabela realizimi i proejkteve Kapitale nga Grandi Qeveritar Fondi(10)</t>
  </si>
  <si>
    <t>Alokuar</t>
  </si>
  <si>
    <t>Zotimet/obligimet e papaguara</t>
  </si>
  <si>
    <t>Bilanci</t>
  </si>
  <si>
    <t>Totali i përgjithshëm</t>
  </si>
  <si>
    <t xml:space="preserve">    21 TË HYRAT VETANAKE</t>
  </si>
  <si>
    <t xml:space="preserve">    31 GRANTI I DONACIONEVE TË BRENDSHME</t>
  </si>
  <si>
    <t xml:space="preserve">    58 INTERNACIONAL CIVIL OFFICE - ICO</t>
  </si>
  <si>
    <t xml:space="preserve">    61 QEVERIA ZVICRANE</t>
  </si>
  <si>
    <t xml:space="preserve">    86 REPUBLIKA ÇEKE</t>
  </si>
  <si>
    <t xml:space="preserve">    93 COUNCIL OF EUROPE</t>
  </si>
  <si>
    <t>Planifikimi  2025</t>
  </si>
  <si>
    <t>Tetor</t>
  </si>
  <si>
    <t>Nëntor</t>
  </si>
  <si>
    <t>Dhjetor</t>
  </si>
  <si>
    <t>Gjithësej të realizuara 2025</t>
  </si>
  <si>
    <t>1.9.Të hyrat nga programi 92770</t>
  </si>
  <si>
    <t>1.9.1 Participimi</t>
  </si>
  <si>
    <t>1.9.1 Arsimi I Mesem</t>
  </si>
  <si>
    <t>Gjithesejt të Hyrat Tetor-Dhjetor</t>
  </si>
  <si>
    <t>Tabela e të hyrave vetanake të inkasuara në baza vjetore 2023-2025 për periudhën Tetor-Dhjetor 2025</t>
  </si>
  <si>
    <t>2023/2025</t>
  </si>
  <si>
    <t xml:space="preserve">    11 PAGA DHE SHTESA</t>
  </si>
  <si>
    <t xml:space="preserve">    13 MALLRA DHE SHËRBIME</t>
  </si>
  <si>
    <t xml:space="preserve">    14 SHPENZIME KOMUNALE</t>
  </si>
  <si>
    <t xml:space="preserve">    20 SUBVENCIONE DHE TRANSFERE</t>
  </si>
  <si>
    <t xml:space="preserve">    30 PASURITË JOFINANCIARE</t>
  </si>
  <si>
    <t>Realizimi I Buxhetit Janar- Dhjetor 2025</t>
  </si>
  <si>
    <t>Te hyrat e realizuara sipas muajve Tetor-Dhjetor (TM4)</t>
  </si>
  <si>
    <t>LITEM</t>
  </si>
  <si>
    <t xml:space="preserve">    11111  -  PAGA NETO</t>
  </si>
  <si>
    <t xml:space="preserve">    11121  -  TATIMI NË TË ARDHURAT PERSONALE</t>
  </si>
  <si>
    <t xml:space="preserve">    11131  -  KONTRIBUTI PENSIONAL - PUNËTORI</t>
  </si>
  <si>
    <t xml:space="preserve">    11151  -  SINDIKATAT</t>
  </si>
  <si>
    <t xml:space="preserve">    11152  -  ODAT PROFESIONALE</t>
  </si>
  <si>
    <t xml:space="preserve">    11211  -  PËRVOJA E PUNËS</t>
  </si>
  <si>
    <t xml:space="preserve">    11311  -  KONTRIBUTI PENSIONAL - PUNËDHËNËSI</t>
  </si>
  <si>
    <t xml:space="preserve">    11411  -  SHTESA E VEÇANTË PËR TË ZGJEDHURIT</t>
  </si>
  <si>
    <t xml:space="preserve">    11416  -  SHTESA PËR VËLLIMIN E PUNËS</t>
  </si>
  <si>
    <t xml:space="preserve">    11418  -  SHTESA PËR NËPUNËSEN/IN E SISTEMIT SHËNDETËSOR</t>
  </si>
  <si>
    <t xml:space="preserve">    11431  -  KUJDESTARIA, PUNA GJATË NATËS &amp; PUNA JASHTË ORARIT TË PUNËS</t>
  </si>
  <si>
    <t xml:space="preserve">    11611  -  SHTESAT TRANZITORE</t>
  </si>
  <si>
    <t>Mallra dhe Sherbime</t>
  </si>
  <si>
    <t xml:space="preserve">    13132  -  AKOMODIMI PËR UDHËTIMET ZYRTARE BRENDA VENDIT</t>
  </si>
  <si>
    <t xml:space="preserve">    13140  -  TRANSPORTI PËR UDHËTIME ZYRTARE JASHTË VENDIT</t>
  </si>
  <si>
    <t xml:space="preserve">    13141  -  PARA XHEPI/MËDITJET PËR UDHËTIME ZYRTARE JASHTË VENDIT</t>
  </si>
  <si>
    <t xml:space="preserve">    13143  -  SHPENZIMET E TJERA PËR UDHËTIMET ZYRTARE JASHTË VENDIT</t>
  </si>
  <si>
    <t xml:space="preserve">    13210  -  ENERGJIA ELEKTRIKE</t>
  </si>
  <si>
    <t xml:space="preserve">    13220  -  SHËRBIMET E UJËSJELLËSIT DHE KANALIZIMIT</t>
  </si>
  <si>
    <t xml:space="preserve">    13230  -  MBETURINAT</t>
  </si>
  <si>
    <t xml:space="preserve">    13250  -  TELEFONIA FIKSE</t>
  </si>
  <si>
    <t xml:space="preserve">    13260  -  PAGESAT - VENDIME GJYQËSORE</t>
  </si>
  <si>
    <t xml:space="preserve">    13310  -  INTERNETI</t>
  </si>
  <si>
    <t xml:space="preserve">    13320  -  TELEFONIA MOBILE</t>
  </si>
  <si>
    <t xml:space="preserve">    13330  -  SHËRBIMET POSTARE</t>
  </si>
  <si>
    <t xml:space="preserve">    13410  -  SHËRBIMET E ARSIMIT DHE TRAJNIMIT</t>
  </si>
  <si>
    <t xml:space="preserve">    13420  -  SHËRBIMET E PËRFAQËSIMIT PËR AVOKATURË</t>
  </si>
  <si>
    <t xml:space="preserve">    13430  -  SHËRBIMET E NDRYSHME SHËNDETËSORE</t>
  </si>
  <si>
    <t xml:space="preserve">    13445  -  SHËRBIMET E VEÇANTA - KONSULENTË DHE KONTRAKTORË INDIVIDUAL</t>
  </si>
  <si>
    <t xml:space="preserve">    13450  -  SHËRBIMET E SHTYPJES/PRINTIMIT</t>
  </si>
  <si>
    <t xml:space="preserve">    13460  -  SHËRBIMET KONTRAKTUESE TË TJERA</t>
  </si>
  <si>
    <t xml:space="preserve">    13470  -  SHËRBIMET TEKNIKE</t>
  </si>
  <si>
    <t xml:space="preserve">    13471  -  SOFTUERËT - LICENCAT DHE MIRËMBAJTJA E TYRE</t>
  </si>
  <si>
    <t xml:space="preserve">    13480  -  SHPENZIMET E ANËTARËSIMIT</t>
  </si>
  <si>
    <t xml:space="preserve">    13501  -  MOBILJET</t>
  </si>
  <si>
    <t xml:space="preserve">    13503  -  KOMPJUTERËT</t>
  </si>
  <si>
    <t xml:space="preserve">    13504  -  PAJISJET E TJERA TË TEKNOL.INFORMATIVE DHE TË KOMUNIKIMIT</t>
  </si>
  <si>
    <t xml:space="preserve">    13509  -  PAJISJET E TJERA</t>
  </si>
  <si>
    <t xml:space="preserve">    13610  -  FURNIZIMET PËR ZYRË</t>
  </si>
  <si>
    <t xml:space="preserve">    13620  -  FURNIZIMI ME USHQIM DHE PIJE (JO DREKA ZYRTARE)</t>
  </si>
  <si>
    <t xml:space="preserve">    13630  -  FURNIZIMET MJEKËSORE</t>
  </si>
  <si>
    <t xml:space="preserve">    13640  -  FURNIZIMET E PASTRIMIT</t>
  </si>
  <si>
    <t xml:space="preserve">    13650  -  FURNIZIMI ME VESHMBATHJE</t>
  </si>
  <si>
    <t xml:space="preserve">    13720  -  NAFTA PËR NGROHJE QENDRORE</t>
  </si>
  <si>
    <t xml:space="preserve">    13760  -  DRUTË DHE PRODHIMET E DRURIT PËR NGROHJE</t>
  </si>
  <si>
    <t xml:space="preserve">    13780  -  DERIVATET PËR AUTOMJETE, GJENERATORË DHE MAKINERI</t>
  </si>
  <si>
    <t xml:space="preserve">    13810  -  AVANCË (PARADHËNIA) PËR PARA TË IMËTA</t>
  </si>
  <si>
    <t xml:space="preserve">    13820  -  AVANCË (PARADHËNIA) PËR UDHËTIME ZYRTARE</t>
  </si>
  <si>
    <t xml:space="preserve">    13950  -  REGJISTRIMI I AUTOMJETEVE</t>
  </si>
  <si>
    <t xml:space="preserve">    13951  -  SIGURIMI I AUTOMJETEVE</t>
  </si>
  <si>
    <t xml:space="preserve">    13954  -  KONTROLLIMI TEKNIK I AUTOMJETEVE</t>
  </si>
  <si>
    <t xml:space="preserve">    14010  -  MIRËMBAJTJA DHE RIPARIMI I AUTOMJETEVE</t>
  </si>
  <si>
    <t xml:space="preserve">    14020  -  MIRËMBAJTJA E NDËRTESAVE TË BANIMIT</t>
  </si>
  <si>
    <t xml:space="preserve">    14022  -  MIRËMBAJTJA E NDËRTESAVE ADMINISTRATIVE DHE AFARISTE</t>
  </si>
  <si>
    <t xml:space="preserve">    14023  -  MIRËMBAJTJA E NDËRTESAVE ARSIMORE</t>
  </si>
  <si>
    <t xml:space="preserve">    14032  -  MIRËMBAJTJA E RRUGËVE LOKALE</t>
  </si>
  <si>
    <t xml:space="preserve">    14050  -  MIRËMBAJTJA E MOBILJEVE DHE PAJISJEVE</t>
  </si>
  <si>
    <t xml:space="preserve">    14060  -  MIRËMBAJTJA RUTINORE</t>
  </si>
  <si>
    <t xml:space="preserve">    14220  -  BOTIMET E PUBLIKIMEVE</t>
  </si>
  <si>
    <t xml:space="preserve">    14310  -  KOMPENSIMI I PËRFAQËSIMIT BRENDA VENDIT</t>
  </si>
  <si>
    <t xml:space="preserve">    14410  -  VENDIMET GJYQËSORE</t>
  </si>
  <si>
    <t>Subvencionet</t>
  </si>
  <si>
    <t xml:space="preserve">    21200  -  SUBVENCIONET PËR ENTITETET JOPUBLIKE</t>
  </si>
  <si>
    <t xml:space="preserve">    22202  -  TRANSFERET PËR PËRFITUES INDIVIDUAL TJERË</t>
  </si>
  <si>
    <t xml:space="preserve">    22298  -  PAGESAT PËR SHËRBIMET E VARRIMIT</t>
  </si>
  <si>
    <t xml:space="preserve">    22300  -  VENDIMET GJYQËSORE</t>
  </si>
  <si>
    <t xml:space="preserve">Investimet Kapitale </t>
  </si>
  <si>
    <t xml:space="preserve">    31120  -  NDËRTESAT ADMINISTRATIVE DHE AFARISTE</t>
  </si>
  <si>
    <t xml:space="preserve">    31121  -  NDËRTESAT ARSIMORE</t>
  </si>
  <si>
    <t xml:space="preserve">    31124  -  OBJEKTET SPORTIVE</t>
  </si>
  <si>
    <t xml:space="preserve">    31125  -  MONUMENTET DHE KOMPLEKSET MEMORIALE</t>
  </si>
  <si>
    <t xml:space="preserve">    31129  -  FUSHAT SPORTIVE</t>
  </si>
  <si>
    <t xml:space="preserve">    31136  -  URAT</t>
  </si>
  <si>
    <t xml:space="preserve">    31230  -  RRUGËT LOKALE</t>
  </si>
  <si>
    <t xml:space="preserve">    31240  -  TROTUARET</t>
  </si>
  <si>
    <t xml:space="preserve">    31250  -  RRJETET E KANALIZIMIT</t>
  </si>
  <si>
    <t xml:space="preserve">    31690  -  PAJISJET E TJERA</t>
  </si>
  <si>
    <t xml:space="preserve">    31703  -  VETURAT E NDIHMËS SË SHPEJTË</t>
  </si>
  <si>
    <t xml:space="preserve">    32140  -  PARQET DHE HAPËSIRAT PUBLIKE</t>
  </si>
  <si>
    <t xml:space="preserve">    34000  -  PAGESAT SIPAS VENDIMEVE GJYQËSORE</t>
  </si>
  <si>
    <t>Realizimi I Investimeve Kapitale Tetor-Dhjetor  (TM4)</t>
  </si>
  <si>
    <t>PROJ</t>
  </si>
  <si>
    <t xml:space="preserve">    52633 PARTICIPIM  ME DONATORE</t>
  </si>
  <si>
    <t xml:space="preserve">    52855 NDERTIMI I PARQEVE NE KAMENICE ,PARKU NE QENDREN E VJETERTE</t>
  </si>
  <si>
    <t xml:space="preserve">    54771 NDERTIMI E HAPESIRES NE SHTEPINE E KULTURES "ISA KASTRATI"</t>
  </si>
  <si>
    <t xml:space="preserve">    54824 ASFALTIMI I RRUGEVE NE KAMENICE,(ALI HADRI,DARDANEVE,NUHI BE</t>
  </si>
  <si>
    <t xml:space="preserve">    54887 ASFALTIMI I RRUGEVE NE RUBOC  HASAN PRISHTINA</t>
  </si>
  <si>
    <t xml:space="preserve">    55003 NDERTIMI I OBJEKTEVE TE PASHFRYTEZUARA KOMUNALE DHE ADAPTIMI</t>
  </si>
  <si>
    <t xml:space="preserve">    55083 NDERTIMI  I OBJEKTEVE ADMINISTRATIVE NE KOMUNEN E KAMENICES</t>
  </si>
  <si>
    <t xml:space="preserve">    55567 Ndertimi i tezgave per tregje mobile-ne Kamenicë</t>
  </si>
  <si>
    <t xml:space="preserve">    56374 Ndertimi i rajoneve te sedimentimit per trajtimin e ujrerave</t>
  </si>
  <si>
    <t xml:space="preserve">    56380 Asfaltimi i rrugëve në fshatin Busavatë ( Rr Tema,Rama)</t>
  </si>
  <si>
    <t xml:space="preserve">    56381 Asfaltimi i rrugëve në Hogosht (Nexhmedin Ahmeti, Xhaqku, De</t>
  </si>
  <si>
    <t xml:space="preserve">    56383 Asfaltimi i rrugeve ne Kopernice ( Degz. Deshmoret e Kombit,</t>
  </si>
  <si>
    <t xml:space="preserve">    56384 Asfaltimi i rrugeve ne Karaqeve e ep (Kombit,Vija e Gjelber,</t>
  </si>
  <si>
    <t xml:space="preserve">    56385 Ndertimi i Kanalizimit fekale ne Kamenice dhe Fshatra(Shipas</t>
  </si>
  <si>
    <t xml:space="preserve">    56386 Ndertimi i ashensoreve ne ndertesa Publike- Kamenicë</t>
  </si>
  <si>
    <t xml:space="preserve">    56387 Ndertimi i pritoreve te autobusave ne Kamenice Faza e 2</t>
  </si>
  <si>
    <t xml:space="preserve">    56389 Asfaltimi i rrugeve ne Karaqeve e ulet ( Mulla Destani, Lah</t>
  </si>
  <si>
    <t xml:space="preserve">    56390 Asfaltimi i rrugeve ne Dajkoc ( Shaban Syl Dajkoci, Nebiu,Al</t>
  </si>
  <si>
    <t xml:space="preserve">    56391 Asfaltimi i rrugeve ne Berivojce ( Dardana, Breznica)</t>
  </si>
  <si>
    <t xml:space="preserve">    56393 Asfaltimi i rrugeve ne Petrit ( Degz Xhelal Sopi, Degz Petri</t>
  </si>
  <si>
    <t xml:space="preserve">    56394 Asfaltimi i rrugeve ne Shipashnice te ep,(Raif Ismajli,Degz</t>
  </si>
  <si>
    <t xml:space="preserve">    56395 Asfaltimi i rrugeve te rendit te 2 dhe 3 ne Novoselle Faza 1</t>
  </si>
  <si>
    <t xml:space="preserve">    56396 Asfaltimi i rrugeve te rendit te 2 dhe 3 ne Hodonoc faza e 2</t>
  </si>
  <si>
    <t xml:space="preserve">    56397 Asfaltimi i rrugeve te rendit te 2 dhe 3 ne qytet Kamenice-</t>
  </si>
  <si>
    <t xml:space="preserve">    56398 Asfaltimi i rrugeve te rendit te 2 dhe 3 ne Muqiverc - Faza</t>
  </si>
  <si>
    <t xml:space="preserve">    56399 Asfaltimi i rrugeve te rendit te 2 dhe 3 ne Topanice-faza 2</t>
  </si>
  <si>
    <t xml:space="preserve">    56400 Asfaltimi  i rrugeve te rendit 2 dhe 3 ne Strezoc dhe Krilev</t>
  </si>
  <si>
    <t xml:space="preserve">    56401 Asfaltimi i rrugeve te rendit te 2 dhe 3 ne Karaqeve te eper</t>
  </si>
  <si>
    <t xml:space="preserve">    56402 Asfaltimi i rrugeve te rendit te 2 dhe 3 ne Rubovc - faza 2</t>
  </si>
  <si>
    <t xml:space="preserve">    56403 Asfaltimi i rrugeve  te rendit te 2 dhe 3 ne Shipashnice te</t>
  </si>
  <si>
    <t xml:space="preserve">    56404 Asfaltimi i rrugeve te rendit te 2 dhe 3 ne Dajkovc-Faza 2</t>
  </si>
  <si>
    <t xml:space="preserve">    56405 Asfaltimi i rrugeve te rendit 2 dhe 3 ne Koretin-Faza 2</t>
  </si>
  <si>
    <t xml:space="preserve">    56406 Ndertimi i trotuareve ne Kamenice dhe fshatrat(Topanice,Kope</t>
  </si>
  <si>
    <t xml:space="preserve">    56413 Blerja e pajisjeve per kuzhine per shtepine rezidenciale në</t>
  </si>
  <si>
    <t xml:space="preserve">    56415 Ndertimi i zhveshtoreve tek stadiumi "Besa" dhe "Bashkimi",</t>
  </si>
  <si>
    <t xml:space="preserve">    56416 Ndertimi i galerise se qytetit-Kamenicë</t>
  </si>
  <si>
    <t xml:space="preserve">    56417 Blerja e tabelave digjital per shkolla te mesme dhe fillore</t>
  </si>
  <si>
    <t xml:space="preserve">    56421 Ndertimi i rrethojes per kampusin e shkollave te mesme dhe I</t>
  </si>
  <si>
    <t xml:space="preserve">    56422 Furnizimi me vetura të ndihmës së shpejt per QKMF-jashtë lis</t>
  </si>
  <si>
    <t xml:space="preserve">    56423 Ndertimi i qendrave per Viewpoint-Busavatë, Kranidell, Kike</t>
  </si>
  <si>
    <t xml:space="preserve">    56424 Ndertimi i parkingut tek shkolla "Deshmoret e Kombit" Kameni</t>
  </si>
  <si>
    <t xml:space="preserve">    56433 Ndertimi i ashensoreve ne QKMF-Kamenicë</t>
  </si>
  <si>
    <t xml:space="preserve">    56434 Ndertimi i ashensoreve ne Shtepi te Kultures-Kamenicë</t>
  </si>
  <si>
    <t xml:space="preserve">    52689 NDERTIMI I KANALEVE TE UJERAVE ATMOSFERIK NE KORETIN,ROGANE,</t>
  </si>
  <si>
    <t xml:space="preserve">    52735 NDERTIMI   I PRITOREVE TE AUTOBUSEVE NE HOGOSHT,SHIPASHNICE</t>
  </si>
  <si>
    <t xml:space="preserve">    55069 BLERJA E VETURAVE PER NEVOJA TE ADMINISTRATES KOMUNALE.</t>
  </si>
  <si>
    <t xml:space="preserve">    55070 DIGJITALIZIMI I ARKIVIT KOMUNAL NE KOMUNEN EKAMENICES</t>
  </si>
  <si>
    <t xml:space="preserve">    55073 ZGJERIMI I RRJETIT TE NDRIQIMIT PUBLIK NEQYTET DHE  FSHATRA.</t>
  </si>
  <si>
    <t xml:space="preserve">    55074 NDERTIMI I URAVE  TE VOGLA NGA BETONI,ZGJERIMI DHE RIPARIMI</t>
  </si>
  <si>
    <t xml:space="preserve">    55077 RENOVMI I OBJEKTEVE SHKOLLORE NE KAMENICE DHE ROGANE,(GJIMNA</t>
  </si>
  <si>
    <t xml:space="preserve">    55078 NDERTIMI I URAVE METALIKE/BETON PER KEMBESORE NE KORETIN,HAJ</t>
  </si>
  <si>
    <t xml:space="preserve">    56373 Ndertimi i kanaleve te ujrave atmosferike ( Hodonoc , Koreti</t>
  </si>
  <si>
    <t xml:space="preserve">    56407 Ndertimi i trotuareve ne Kamenice dhe fshatrat(Kopernice, Ka</t>
  </si>
  <si>
    <t xml:space="preserve">    56409 Ndertimi i kuzhines qendrore ne Kamenice</t>
  </si>
  <si>
    <t xml:space="preserve">    56420 Instalimi i sistemit te ngrohjes ne IA Kamenice</t>
  </si>
  <si>
    <t xml:space="preserve">    54835 ASFALTIMI I RRUGEVE NE KORETRIN</t>
  </si>
  <si>
    <t xml:space="preserve">    54874 ASFALTI I RRUGEVE NE ROGANE</t>
  </si>
  <si>
    <t xml:space="preserve">    54877 ASFALTIMI I RRUGEVE NE HODONOC</t>
  </si>
  <si>
    <t>Tabela realizimi I projekteve nga  fondi 22</t>
  </si>
  <si>
    <t>Realizimi %</t>
  </si>
  <si>
    <t>Realizimi%</t>
  </si>
  <si>
    <t xml:space="preserve">      50188 PARTICIPIM  ME DONATORE</t>
  </si>
  <si>
    <t xml:space="preserve">      52633 PARTICIPIM  ME DONATORE</t>
  </si>
  <si>
    <t xml:space="preserve">      72248 ASFALTIMI I RRUGES FSHAT QYTET  XHAMIA RE</t>
  </si>
  <si>
    <t xml:space="preserve">      72274 FURNIZIM ME KOSHERE DHE FLETA DYLLI</t>
  </si>
  <si>
    <t xml:space="preserve">      72321 FURNIZIMI ME MOTOKULTIVATOR DIZELL</t>
  </si>
  <si>
    <t xml:space="preserve">      72335 ASFALTIMI I RRUGES LAGJEJA CAMERIA RR.STREZ.</t>
  </si>
  <si>
    <t xml:space="preserve">      72336 FURNIZIMI I KATER MOTOKULTIVATOR</t>
  </si>
  <si>
    <t xml:space="preserve">      72606 ASFALTIMI I RR.BALAJ NGA TOPANICA KAMENICE</t>
  </si>
  <si>
    <t xml:space="preserve">      72686 RREGULLIMI I VARREZAVE NË HOGOSHT</t>
  </si>
  <si>
    <t xml:space="preserve">      72687 RREGULLIMI I VARREZAVE NË HODONOC</t>
  </si>
  <si>
    <t xml:space="preserve">      72688 RREGULLIMI I OBJEKTIT TË ZHVESHTORES DHE MURIT MBROJTËS</t>
  </si>
  <si>
    <t xml:space="preserve">      72694 ASFALTIMI I RRUGËS BAJRA NE BUSAVATË</t>
  </si>
  <si>
    <t xml:space="preserve">      88615 RREG.DHE HAP.RRU.RENDIT TRETE</t>
  </si>
  <si>
    <t xml:space="preserve">      92101 PERMIRSIMI I KUSHTEVE TE ARSIMIT</t>
  </si>
  <si>
    <t xml:space="preserve">      92120 FURNIZIMI ME PAISJE MJEKSORE</t>
  </si>
  <si>
    <t xml:space="preserve">      95806 PERLRAHJA E SISTEMIT M.ETNIK</t>
  </si>
  <si>
    <t xml:space="preserve">      92033 RREGULLIMI I PARKUT NE HODONOC</t>
  </si>
  <si>
    <t xml:space="preserve">      96132 RREG.I NXEM.SHF.M.KRASNIQI</t>
  </si>
  <si>
    <t xml:space="preserve">      96154 REN.SH.F.ASLLAN THAQI K.E ULET</t>
  </si>
  <si>
    <t xml:space="preserve">      98604 RECON.ELECT.SUPP.NET.TRANSF.</t>
  </si>
  <si>
    <t xml:space="preserve">      99353 PROKURIMI I NJE EKRANI LED TE JASHTEM PER INFORMATATA TE QYT</t>
  </si>
  <si>
    <t>Tabela realizimi I projekteve nga donatorët</t>
  </si>
  <si>
    <t>Investimet Kapitale</t>
  </si>
  <si>
    <t>32111- SISTEMET E UJITJES</t>
  </si>
  <si>
    <t>31700- VETURAT ZYRTARE</t>
  </si>
  <si>
    <t xml:space="preserve">   31510- PAISJET E GJENERIMIT TE ENERGJIES ELEKTRIKE </t>
  </si>
  <si>
    <t xml:space="preserve">    31260- RRJETET E UJSJELLSIT</t>
  </si>
  <si>
    <t xml:space="preserve">31123- OBJEKTET KULTURORE </t>
  </si>
  <si>
    <t xml:space="preserve">    31122- NDERTESAT SHENDETESORE</t>
  </si>
  <si>
    <t xml:space="preserve">    31121- NDERTESAT ARSIMORE</t>
  </si>
  <si>
    <t xml:space="preserve">    31110- NDERTESAT BANIMI</t>
  </si>
  <si>
    <t>Subvencione</t>
  </si>
  <si>
    <t>22298 -   SHERBIMET E VARRIMIT</t>
  </si>
  <si>
    <t xml:space="preserve">  22202  - TRANSFERE PER PERFITUES INDIVIDUAL</t>
  </si>
  <si>
    <t xml:space="preserve">    21200  -  TRANSFERET PËR PËRFITUES INDIVIDUAL TJERË</t>
  </si>
  <si>
    <t xml:space="preserve">Shpenzime Komunale </t>
  </si>
  <si>
    <t>2,027.32</t>
  </si>
  <si>
    <t>6,254.00</t>
  </si>
  <si>
    <t>3,833.45</t>
  </si>
  <si>
    <t>63,338.62</t>
  </si>
  <si>
    <t>Mallra dhe Shërbime</t>
  </si>
  <si>
    <t xml:space="preserve">    14415- PAGESA PER TARIFA -VENDIME GJYQESORE </t>
  </si>
  <si>
    <t xml:space="preserve">14040- MIREMBAJTJA E TEKNOLOGJIES INFORMATIVE </t>
  </si>
  <si>
    <t xml:space="preserve">14030- MIRËMBAAJTJA E AUTORRUGËVE LOKALE </t>
  </si>
  <si>
    <t xml:space="preserve">   13660 - AKOMODIMI PËR MIKËPRITJE </t>
  </si>
  <si>
    <t xml:space="preserve">   13440- SHERBIMET KESHILLDHENESE DHE PROFESIONALE </t>
  </si>
  <si>
    <t xml:space="preserve">13143- SHPENZIME TJERA PËR UDHTIME ZYRTARE JASHT VENDIT </t>
  </si>
  <si>
    <t>13142- AKOMODIM PËR UDHTIME ZYRTARE JASHTË VENDIT</t>
  </si>
  <si>
    <t xml:space="preserve">     13140 -TRANSPORTI PËR UDHËTIME ZYRTARE JASHT VENDIT </t>
  </si>
  <si>
    <t xml:space="preserve">  11900-       PAGESA PËR VENDIME GJYQËSORE PAGAT</t>
  </si>
  <si>
    <t>Krahasimi 2025/2024</t>
  </si>
  <si>
    <t>Kredi</t>
  </si>
  <si>
    <t>Debi</t>
  </si>
  <si>
    <t>Periudha</t>
  </si>
  <si>
    <t>8/1/2026</t>
  </si>
  <si>
    <t>Data e raportit</t>
  </si>
  <si>
    <t>Klasifikimi I shpenzimeve për TM4</t>
  </si>
  <si>
    <t>Realizimi në%</t>
  </si>
  <si>
    <t xml:space="preserve">    11  -  PAGA DHE SHTESA</t>
  </si>
  <si>
    <t xml:space="preserve">    13  -  MALLRA DHE SHËRBIME</t>
  </si>
  <si>
    <t xml:space="preserve">    14  -  SHPENZIME KOMUNALE</t>
  </si>
  <si>
    <t xml:space="preserve">    20  -  SUBVENCIONE DHE TRANSFERE</t>
  </si>
  <si>
    <t xml:space="preserve">    30  -  PASURITË JOFINANCIARE</t>
  </si>
  <si>
    <t xml:space="preserve">Realizimi I Buxhetit Tetor- Dhjetor </t>
  </si>
  <si>
    <t xml:space="preserve">Realizimi </t>
  </si>
  <si>
    <t>Buxheti</t>
  </si>
  <si>
    <t>%</t>
  </si>
  <si>
    <t>Shpenzime Komunale</t>
  </si>
  <si>
    <t>Shpenzimet Janar-Dhjetor 2025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</si>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</sst>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X_D_R_-;\-* #,##0.00\ _X_D_R_-;_-* &quot;-&quot;??\ _X_D_R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sz val="9"/>
      <color indexed="8"/>
      <name val="SansSerif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</cellStyleXfs>
  <cellXfs count="304">
    <xf numFmtId="0" fontId="0" fillId="0" borderId="0" xfId="0"/>
    <xf numFmtId="164" fontId="0" fillId="0" borderId="0" xfId="1" applyFont="1"/>
    <xf numFmtId="0" fontId="0" fillId="0" borderId="2" xfId="0" applyBorder="1"/>
    <xf numFmtId="0" fontId="5" fillId="5" borderId="2" xfId="0" applyFont="1" applyFill="1" applyBorder="1"/>
    <xf numFmtId="4" fontId="0" fillId="0" borderId="2" xfId="0" applyNumberFormat="1" applyBorder="1"/>
    <xf numFmtId="0" fontId="0" fillId="3" borderId="2" xfId="0" applyFill="1" applyBorder="1"/>
    <xf numFmtId="4" fontId="0" fillId="3" borderId="2" xfId="0" applyNumberFormat="1" applyFill="1" applyBorder="1"/>
    <xf numFmtId="0" fontId="0" fillId="2" borderId="2" xfId="0" applyFill="1" applyBorder="1"/>
    <xf numFmtId="4" fontId="0" fillId="2" borderId="2" xfId="0" applyNumberFormat="1" applyFill="1" applyBorder="1"/>
    <xf numFmtId="164" fontId="0" fillId="0" borderId="2" xfId="1" applyFont="1" applyBorder="1"/>
    <xf numFmtId="164" fontId="0" fillId="4" borderId="2" xfId="1" applyFont="1" applyFill="1" applyBorder="1"/>
    <xf numFmtId="165" fontId="0" fillId="0" borderId="0" xfId="0" applyNumberFormat="1"/>
    <xf numFmtId="164" fontId="0" fillId="3" borderId="2" xfId="1" applyFont="1" applyFill="1" applyBorder="1"/>
    <xf numFmtId="0" fontId="0" fillId="4" borderId="2" xfId="1" applyNumberFormat="1" applyFont="1" applyFill="1" applyBorder="1"/>
    <xf numFmtId="0" fontId="0" fillId="4" borderId="0" xfId="0" applyFill="1" applyAlignment="1">
      <alignment wrapText="1"/>
    </xf>
    <xf numFmtId="0" fontId="9" fillId="7" borderId="0" xfId="0" applyFont="1" applyFill="1" applyAlignment="1">
      <alignment horizontal="left" vertical="top" wrapText="1"/>
    </xf>
    <xf numFmtId="0" fontId="11" fillId="7" borderId="0" xfId="0" applyFont="1" applyFill="1" applyAlignment="1">
      <alignment horizontal="left" vertical="center" wrapText="1"/>
    </xf>
    <xf numFmtId="0" fontId="11" fillId="7" borderId="7" xfId="0" applyFont="1" applyFill="1" applyBorder="1" applyAlignment="1">
      <alignment horizontal="center" vertical="center" wrapText="1"/>
    </xf>
    <xf numFmtId="4" fontId="12" fillId="7" borderId="7" xfId="0" applyNumberFormat="1" applyFont="1" applyFill="1" applyBorder="1" applyAlignment="1">
      <alignment horizontal="right" vertical="center" wrapText="1"/>
    </xf>
    <xf numFmtId="4" fontId="11" fillId="7" borderId="7" xfId="0" applyNumberFormat="1" applyFont="1" applyFill="1" applyBorder="1" applyAlignment="1">
      <alignment horizontal="right" vertical="center" wrapText="1"/>
    </xf>
    <xf numFmtId="0" fontId="11" fillId="8" borderId="7" xfId="0" applyFont="1" applyFill="1" applyBorder="1" applyAlignment="1">
      <alignment horizontal="center" vertical="center" wrapText="1"/>
    </xf>
    <xf numFmtId="4" fontId="12" fillId="7" borderId="7" xfId="0" applyNumberFormat="1" applyFont="1" applyFill="1" applyBorder="1" applyAlignment="1">
      <alignment horizontal="right" vertical="center" wrapText="1"/>
    </xf>
    <xf numFmtId="0" fontId="0" fillId="6" borderId="0" xfId="0" applyFill="1" applyAlignment="1" applyProtection="1">
      <alignment wrapText="1"/>
      <protection locked="0"/>
    </xf>
    <xf numFmtId="0" fontId="15" fillId="7" borderId="0" xfId="0" applyFont="1" applyFill="1" applyAlignment="1">
      <alignment horizontal="left" vertical="center" wrapText="1"/>
    </xf>
    <xf numFmtId="0" fontId="15" fillId="7" borderId="12" xfId="0" applyFont="1" applyFill="1" applyBorder="1" applyAlignment="1">
      <alignment horizontal="left" vertical="center" wrapText="1"/>
    </xf>
    <xf numFmtId="0" fontId="15" fillId="7" borderId="0" xfId="0" applyFont="1" applyFill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8" fillId="7" borderId="0" xfId="0" applyFont="1" applyFill="1" applyAlignment="1">
      <alignment horizontal="left" vertical="center" wrapText="1"/>
    </xf>
    <xf numFmtId="4" fontId="19" fillId="7" borderId="7" xfId="0" applyNumberFormat="1" applyFont="1" applyFill="1" applyBorder="1" applyAlignment="1">
      <alignment horizontal="right" vertical="center" wrapText="1"/>
    </xf>
    <xf numFmtId="4" fontId="18" fillId="9" borderId="7" xfId="0" applyNumberFormat="1" applyFont="1" applyFill="1" applyBorder="1" applyAlignment="1">
      <alignment horizontal="right" vertical="center" wrapText="1"/>
    </xf>
    <xf numFmtId="0" fontId="5" fillId="9" borderId="0" xfId="0" applyFont="1" applyFill="1"/>
    <xf numFmtId="0" fontId="14" fillId="9" borderId="0" xfId="0" applyFont="1" applyFill="1" applyAlignment="1">
      <alignment horizontal="left" vertical="top" wrapText="1"/>
    </xf>
    <xf numFmtId="0" fontId="15" fillId="9" borderId="0" xfId="0" applyFont="1" applyFill="1" applyAlignment="1">
      <alignment vertical="center" wrapText="1"/>
    </xf>
    <xf numFmtId="0" fontId="16" fillId="9" borderId="0" xfId="0" applyFont="1" applyFill="1" applyAlignment="1">
      <alignment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20" fillId="0" borderId="0" xfId="2"/>
    <xf numFmtId="165" fontId="20" fillId="0" borderId="0" xfId="2" applyNumberFormat="1"/>
    <xf numFmtId="165" fontId="21" fillId="0" borderId="2" xfId="2" applyNumberFormat="1" applyFont="1" applyBorder="1"/>
    <xf numFmtId="4" fontId="21" fillId="0" borderId="2" xfId="2" applyNumberFormat="1" applyFont="1" applyBorder="1"/>
    <xf numFmtId="0" fontId="14" fillId="7" borderId="0" xfId="2" applyFont="1" applyFill="1" applyAlignment="1">
      <alignment horizontal="left" vertical="top" wrapText="1"/>
    </xf>
    <xf numFmtId="4" fontId="22" fillId="7" borderId="17" xfId="2" applyNumberFormat="1" applyFont="1" applyFill="1" applyBorder="1" applyAlignment="1">
      <alignment horizontal="right" vertical="center" wrapText="1"/>
    </xf>
    <xf numFmtId="4" fontId="22" fillId="7" borderId="18" xfId="2" applyNumberFormat="1" applyFont="1" applyFill="1" applyBorder="1" applyAlignment="1">
      <alignment horizontal="right" vertical="center" wrapText="1"/>
    </xf>
    <xf numFmtId="4" fontId="22" fillId="7" borderId="19" xfId="2" applyNumberFormat="1" applyFont="1" applyFill="1" applyBorder="1" applyAlignment="1">
      <alignment horizontal="right" vertical="center" wrapText="1"/>
    </xf>
    <xf numFmtId="4" fontId="22" fillId="7" borderId="20" xfId="2" applyNumberFormat="1" applyFont="1" applyFill="1" applyBorder="1" applyAlignment="1">
      <alignment horizontal="right" vertical="center" wrapText="1"/>
    </xf>
    <xf numFmtId="165" fontId="20" fillId="0" borderId="2" xfId="2" applyNumberFormat="1" applyBorder="1"/>
    <xf numFmtId="4" fontId="20" fillId="0" borderId="2" xfId="2" applyNumberFormat="1" applyBorder="1"/>
    <xf numFmtId="4" fontId="21" fillId="0" borderId="2" xfId="2" applyNumberFormat="1" applyFont="1" applyBorder="1" applyAlignment="1">
      <alignment horizontal="right"/>
    </xf>
    <xf numFmtId="4" fontId="23" fillId="7" borderId="17" xfId="2" applyNumberFormat="1" applyFont="1" applyFill="1" applyBorder="1" applyAlignment="1">
      <alignment horizontal="right" vertical="center" wrapText="1"/>
    </xf>
    <xf numFmtId="4" fontId="23" fillId="7" borderId="18" xfId="2" applyNumberFormat="1" applyFont="1" applyFill="1" applyBorder="1" applyAlignment="1">
      <alignment horizontal="right" vertical="center" wrapText="1"/>
    </xf>
    <xf numFmtId="4" fontId="23" fillId="7" borderId="19" xfId="2" applyNumberFormat="1" applyFont="1" applyFill="1" applyBorder="1" applyAlignment="1">
      <alignment horizontal="right" vertical="center" wrapText="1"/>
    </xf>
    <xf numFmtId="4" fontId="23" fillId="7" borderId="20" xfId="2" applyNumberFormat="1" applyFont="1" applyFill="1" applyBorder="1" applyAlignment="1">
      <alignment horizontal="right" vertical="center" wrapText="1"/>
    </xf>
    <xf numFmtId="4" fontId="20" fillId="0" borderId="24" xfId="2" applyNumberFormat="1" applyBorder="1"/>
    <xf numFmtId="4" fontId="22" fillId="7" borderId="25" xfId="2" applyNumberFormat="1" applyFont="1" applyFill="1" applyBorder="1" applyAlignment="1">
      <alignment horizontal="right" vertical="center" wrapText="1"/>
    </xf>
    <xf numFmtId="4" fontId="22" fillId="7" borderId="26" xfId="2" applyNumberFormat="1" applyFont="1" applyFill="1" applyBorder="1" applyAlignment="1">
      <alignment horizontal="right" vertical="center" wrapText="1"/>
    </xf>
    <xf numFmtId="4" fontId="22" fillId="7" borderId="27" xfId="2" applyNumberFormat="1" applyFont="1" applyFill="1" applyBorder="1" applyAlignment="1">
      <alignment horizontal="right" vertical="center" wrapText="1"/>
    </xf>
    <xf numFmtId="0" fontId="17" fillId="7" borderId="0" xfId="2" applyFont="1" applyFill="1" applyAlignment="1">
      <alignment horizontal="center" vertical="center" wrapText="1"/>
    </xf>
    <xf numFmtId="4" fontId="20" fillId="0" borderId="0" xfId="2" applyNumberFormat="1"/>
    <xf numFmtId="0" fontId="0" fillId="0" borderId="0" xfId="0" applyAlignment="1">
      <alignment horizontal="center" wrapText="1"/>
    </xf>
    <xf numFmtId="164" fontId="24" fillId="0" borderId="2" xfId="1" applyFont="1" applyBorder="1"/>
    <xf numFmtId="0" fontId="24" fillId="5" borderId="2" xfId="0" applyFont="1" applyFill="1" applyBorder="1" applyAlignment="1">
      <alignment horizontal="left"/>
    </xf>
    <xf numFmtId="0" fontId="24" fillId="5" borderId="2" xfId="0" applyFont="1" applyFill="1" applyBorder="1"/>
    <xf numFmtId="164" fontId="24" fillId="5" borderId="2" xfId="0" applyNumberFormat="1" applyFont="1" applyFill="1" applyBorder="1"/>
    <xf numFmtId="0" fontId="26" fillId="2" borderId="2" xfId="0" applyFont="1" applyFill="1" applyBorder="1" applyAlignment="1">
      <alignment horizontal="center" wrapText="1"/>
    </xf>
    <xf numFmtId="0" fontId="26" fillId="2" borderId="2" xfId="0" applyFont="1" applyFill="1" applyBorder="1"/>
    <xf numFmtId="0" fontId="26" fillId="2" borderId="2" xfId="0" applyFont="1" applyFill="1" applyBorder="1" applyAlignment="1">
      <alignment wrapText="1"/>
    </xf>
    <xf numFmtId="0" fontId="26" fillId="0" borderId="2" xfId="0" applyFont="1" applyBorder="1"/>
    <xf numFmtId="0" fontId="26" fillId="0" borderId="2" xfId="0" applyFont="1" applyBorder="1" applyAlignment="1">
      <alignment wrapText="1"/>
    </xf>
    <xf numFmtId="0" fontId="26" fillId="0" borderId="2" xfId="0" applyFont="1" applyBorder="1" applyAlignment="1">
      <alignment horizontal="center" wrapText="1"/>
    </xf>
    <xf numFmtId="165" fontId="26" fillId="0" borderId="2" xfId="0" applyNumberFormat="1" applyFont="1" applyBorder="1"/>
    <xf numFmtId="164" fontId="26" fillId="0" borderId="2" xfId="1" applyFont="1" applyBorder="1"/>
    <xf numFmtId="0" fontId="26" fillId="3" borderId="2" xfId="0" applyFont="1" applyFill="1" applyBorder="1"/>
    <xf numFmtId="0" fontId="26" fillId="3" borderId="2" xfId="0" applyFont="1" applyFill="1" applyBorder="1" applyAlignment="1">
      <alignment horizontal="center" wrapText="1"/>
    </xf>
    <xf numFmtId="164" fontId="26" fillId="3" borderId="2" xfId="0" applyNumberFormat="1" applyFont="1" applyFill="1" applyBorder="1"/>
    <xf numFmtId="164" fontId="26" fillId="3" borderId="2" xfId="1" applyFont="1" applyFill="1" applyBorder="1"/>
    <xf numFmtId="164" fontId="26" fillId="0" borderId="2" xfId="0" applyNumberFormat="1" applyFont="1" applyBorder="1"/>
    <xf numFmtId="165" fontId="26" fillId="3" borderId="2" xfId="0" applyNumberFormat="1" applyFont="1" applyFill="1" applyBorder="1" applyAlignment="1">
      <alignment horizontal="center"/>
    </xf>
    <xf numFmtId="165" fontId="26" fillId="3" borderId="2" xfId="0" applyNumberFormat="1" applyFont="1" applyFill="1" applyBorder="1"/>
    <xf numFmtId="0" fontId="27" fillId="3" borderId="2" xfId="0" applyFont="1" applyFill="1" applyBorder="1"/>
    <xf numFmtId="165" fontId="27" fillId="3" borderId="2" xfId="0" applyNumberFormat="1" applyFont="1" applyFill="1" applyBorder="1"/>
    <xf numFmtId="0" fontId="26" fillId="0" borderId="2" xfId="0" applyFont="1" applyBorder="1" applyAlignment="1">
      <alignment horizontal="left"/>
    </xf>
    <xf numFmtId="164" fontId="26" fillId="4" borderId="2" xfId="0" applyNumberFormat="1" applyFont="1" applyFill="1" applyBorder="1"/>
    <xf numFmtId="0" fontId="20" fillId="2" borderId="2" xfId="2" applyFill="1" applyBorder="1"/>
    <xf numFmtId="0" fontId="23" fillId="2" borderId="7" xfId="2" applyFont="1" applyFill="1" applyBorder="1" applyAlignment="1">
      <alignment vertical="center" wrapText="1"/>
    </xf>
    <xf numFmtId="0" fontId="23" fillId="2" borderId="19" xfId="2" applyFont="1" applyFill="1" applyBorder="1" applyAlignment="1">
      <alignment vertical="center" wrapText="1"/>
    </xf>
    <xf numFmtId="0" fontId="21" fillId="2" borderId="2" xfId="2" applyFont="1" applyFill="1" applyBorder="1"/>
    <xf numFmtId="0" fontId="21" fillId="2" borderId="2" xfId="2" applyFont="1" applyFill="1" applyBorder="1" applyAlignment="1">
      <alignment horizontal="center" wrapText="1"/>
    </xf>
    <xf numFmtId="4" fontId="23" fillId="2" borderId="19" xfId="2" applyNumberFormat="1" applyFont="1" applyFill="1" applyBorder="1" applyAlignment="1">
      <alignment horizontal="right" vertical="center" wrapText="1"/>
    </xf>
    <xf numFmtId="4" fontId="23" fillId="2" borderId="18" xfId="2" applyNumberFormat="1" applyFont="1" applyFill="1" applyBorder="1" applyAlignment="1">
      <alignment horizontal="right" vertical="center" wrapText="1"/>
    </xf>
    <xf numFmtId="4" fontId="23" fillId="2" borderId="20" xfId="2" applyNumberFormat="1" applyFont="1" applyFill="1" applyBorder="1" applyAlignment="1">
      <alignment horizontal="right" vertical="center" wrapText="1"/>
    </xf>
    <xf numFmtId="4" fontId="23" fillId="2" borderId="17" xfId="2" applyNumberFormat="1" applyFont="1" applyFill="1" applyBorder="1" applyAlignment="1">
      <alignment horizontal="right" vertical="center" wrapText="1"/>
    </xf>
    <xf numFmtId="4" fontId="21" fillId="2" borderId="2" xfId="2" applyNumberFormat="1" applyFont="1" applyFill="1" applyBorder="1"/>
    <xf numFmtId="165" fontId="21" fillId="2" borderId="2" xfId="2" applyNumberFormat="1" applyFont="1" applyFill="1" applyBorder="1"/>
    <xf numFmtId="164" fontId="21" fillId="2" borderId="2" xfId="3" applyFont="1" applyFill="1" applyBorder="1" applyAlignment="1">
      <alignment horizontal="center"/>
    </xf>
    <xf numFmtId="165" fontId="20" fillId="2" borderId="2" xfId="2" applyNumberFormat="1" applyFill="1" applyBorder="1"/>
    <xf numFmtId="4" fontId="21" fillId="2" borderId="2" xfId="2" applyNumberFormat="1" applyFont="1" applyFill="1" applyBorder="1" applyAlignment="1">
      <alignment horizontal="right"/>
    </xf>
    <xf numFmtId="4" fontId="22" fillId="2" borderId="19" xfId="2" applyNumberFormat="1" applyFont="1" applyFill="1" applyBorder="1" applyAlignment="1">
      <alignment horizontal="right" vertical="center" wrapText="1"/>
    </xf>
    <xf numFmtId="4" fontId="22" fillId="2" borderId="18" xfId="2" applyNumberFormat="1" applyFont="1" applyFill="1" applyBorder="1" applyAlignment="1">
      <alignment horizontal="right" vertical="center" wrapText="1"/>
    </xf>
    <xf numFmtId="4" fontId="22" fillId="2" borderId="20" xfId="2" applyNumberFormat="1" applyFont="1" applyFill="1" applyBorder="1" applyAlignment="1">
      <alignment horizontal="right" vertical="center" wrapText="1"/>
    </xf>
    <xf numFmtId="4" fontId="22" fillId="2" borderId="17" xfId="2" applyNumberFormat="1" applyFont="1" applyFill="1" applyBorder="1" applyAlignment="1">
      <alignment horizontal="right" vertical="center" wrapText="1"/>
    </xf>
    <xf numFmtId="0" fontId="6" fillId="8" borderId="37" xfId="0" applyNumberFormat="1" applyFont="1" applyFill="1" applyBorder="1" applyAlignment="1" applyProtection="1">
      <alignment vertical="center"/>
    </xf>
    <xf numFmtId="0" fontId="18" fillId="9" borderId="7" xfId="0" applyFont="1" applyFill="1" applyBorder="1" applyAlignment="1">
      <alignment vertical="center"/>
    </xf>
    <xf numFmtId="0" fontId="17" fillId="7" borderId="36" xfId="0" applyFont="1" applyFill="1" applyBorder="1" applyAlignment="1">
      <alignment vertical="center" wrapText="1"/>
    </xf>
    <xf numFmtId="0" fontId="17" fillId="7" borderId="19" xfId="0" applyFont="1" applyFill="1" applyBorder="1" applyAlignment="1">
      <alignment vertical="center" wrapText="1"/>
    </xf>
    <xf numFmtId="0" fontId="29" fillId="7" borderId="0" xfId="0" applyFont="1" applyFill="1" applyAlignment="1">
      <alignment horizontal="left" vertical="center" wrapText="1"/>
    </xf>
    <xf numFmtId="0" fontId="29" fillId="7" borderId="7" xfId="0" applyFont="1" applyFill="1" applyBorder="1" applyAlignment="1">
      <alignment horizontal="center" vertical="center" wrapText="1"/>
    </xf>
    <xf numFmtId="4" fontId="28" fillId="7" borderId="7" xfId="0" applyNumberFormat="1" applyFont="1" applyFill="1" applyBorder="1" applyAlignment="1">
      <alignment horizontal="right" vertical="center" wrapText="1"/>
    </xf>
    <xf numFmtId="0" fontId="18" fillId="8" borderId="2" xfId="0" applyFont="1" applyFill="1" applyBorder="1" applyAlignment="1">
      <alignment horizontal="center" vertical="center" wrapText="1"/>
    </xf>
    <xf numFmtId="164" fontId="16" fillId="7" borderId="2" xfId="1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vertical="center"/>
    </xf>
    <xf numFmtId="0" fontId="16" fillId="7" borderId="38" xfId="0" applyFont="1" applyFill="1" applyBorder="1" applyAlignment="1">
      <alignment vertical="center"/>
    </xf>
    <xf numFmtId="0" fontId="16" fillId="7" borderId="27" xfId="0" applyFont="1" applyFill="1" applyBorder="1" applyAlignment="1">
      <alignment vertical="center"/>
    </xf>
    <xf numFmtId="0" fontId="0" fillId="5" borderId="6" xfId="0" applyFill="1" applyBorder="1" applyAlignment="1">
      <alignment horizontal="center" wrapText="1"/>
    </xf>
    <xf numFmtId="0" fontId="25" fillId="5" borderId="33" xfId="0" applyFont="1" applyFill="1" applyBorder="1" applyAlignment="1">
      <alignment horizontal="center" wrapText="1"/>
    </xf>
    <xf numFmtId="0" fontId="25" fillId="5" borderId="34" xfId="0" applyFont="1" applyFill="1" applyBorder="1" applyAlignment="1">
      <alignment horizontal="center" wrapText="1"/>
    </xf>
    <xf numFmtId="0" fontId="25" fillId="5" borderId="35" xfId="0" applyFont="1" applyFill="1" applyBorder="1" applyAlignment="1">
      <alignment horizontal="center" wrapText="1"/>
    </xf>
    <xf numFmtId="0" fontId="17" fillId="7" borderId="0" xfId="2" applyFont="1" applyFill="1" applyAlignment="1">
      <alignment horizontal="right" vertical="top" wrapText="1"/>
    </xf>
    <xf numFmtId="0" fontId="17" fillId="7" borderId="0" xfId="2" applyFont="1" applyFill="1" applyAlignment="1">
      <alignment horizontal="left" vertical="top" wrapText="1"/>
    </xf>
    <xf numFmtId="0" fontId="23" fillId="7" borderId="0" xfId="2" applyFont="1" applyFill="1" applyAlignment="1">
      <alignment horizontal="center" vertical="center" wrapText="1"/>
    </xf>
    <xf numFmtId="4" fontId="11" fillId="7" borderId="7" xfId="0" applyNumberFormat="1" applyFont="1" applyFill="1" applyBorder="1" applyAlignment="1">
      <alignment horizontal="right" vertical="center" wrapText="1"/>
    </xf>
    <xf numFmtId="0" fontId="23" fillId="2" borderId="32" xfId="2" applyFont="1" applyFill="1" applyBorder="1" applyAlignment="1">
      <alignment horizontal="center" vertical="center" wrapText="1"/>
    </xf>
    <xf numFmtId="0" fontId="23" fillId="2" borderId="31" xfId="2" applyFont="1" applyFill="1" applyBorder="1" applyAlignment="1">
      <alignment horizontal="center" vertical="center" wrapText="1"/>
    </xf>
    <xf numFmtId="0" fontId="23" fillId="2" borderId="30" xfId="2" applyFont="1" applyFill="1" applyBorder="1" applyAlignment="1">
      <alignment horizontal="center" vertical="center" wrapText="1"/>
    </xf>
    <xf numFmtId="0" fontId="23" fillId="2" borderId="29" xfId="2" applyFont="1" applyFill="1" applyBorder="1" applyAlignment="1">
      <alignment horizontal="center" vertical="center" wrapText="1"/>
    </xf>
    <xf numFmtId="0" fontId="23" fillId="2" borderId="11" xfId="2" applyFont="1" applyFill="1" applyBorder="1" applyAlignment="1">
      <alignment horizontal="center" vertical="center" wrapText="1"/>
    </xf>
    <xf numFmtId="0" fontId="23" fillId="2" borderId="28" xfId="2" applyFont="1" applyFill="1" applyBorder="1" applyAlignment="1">
      <alignment horizontal="center" vertical="center" wrapText="1"/>
    </xf>
    <xf numFmtId="0" fontId="22" fillId="7" borderId="7" xfId="2" applyFont="1" applyFill="1" applyBorder="1" applyAlignment="1">
      <alignment horizontal="left" vertical="center" wrapText="1"/>
    </xf>
    <xf numFmtId="164" fontId="22" fillId="7" borderId="7" xfId="3" applyFont="1" applyFill="1" applyBorder="1" applyAlignment="1" applyProtection="1">
      <alignment horizontal="right" vertical="center" wrapText="1"/>
    </xf>
    <xf numFmtId="164" fontId="22" fillId="7" borderId="7" xfId="3" applyFont="1" applyFill="1" applyBorder="1" applyAlignment="1" applyProtection="1">
      <alignment horizontal="center" vertical="center" wrapText="1"/>
    </xf>
    <xf numFmtId="4" fontId="22" fillId="7" borderId="19" xfId="2" applyNumberFormat="1" applyFont="1" applyFill="1" applyBorder="1" applyAlignment="1">
      <alignment horizontal="right" vertical="center" wrapText="1"/>
    </xf>
    <xf numFmtId="4" fontId="22" fillId="7" borderId="18" xfId="2" applyNumberFormat="1" applyFont="1" applyFill="1" applyBorder="1" applyAlignment="1">
      <alignment horizontal="right" vertical="center" wrapText="1"/>
    </xf>
    <xf numFmtId="4" fontId="22" fillId="7" borderId="20" xfId="2" applyNumberFormat="1" applyFont="1" applyFill="1" applyBorder="1" applyAlignment="1">
      <alignment horizontal="right" vertical="center" wrapText="1"/>
    </xf>
    <xf numFmtId="4" fontId="22" fillId="7" borderId="17" xfId="2" applyNumberFormat="1" applyFont="1" applyFill="1" applyBorder="1" applyAlignment="1">
      <alignment horizontal="right" vertical="center" wrapText="1"/>
    </xf>
    <xf numFmtId="0" fontId="22" fillId="7" borderId="7" xfId="2" applyFont="1" applyFill="1" applyBorder="1" applyAlignment="1">
      <alignment horizontal="right" vertical="center" wrapText="1"/>
    </xf>
    <xf numFmtId="0" fontId="22" fillId="7" borderId="7" xfId="2" applyFont="1" applyFill="1" applyBorder="1" applyAlignment="1">
      <alignment horizontal="center" vertical="center" wrapText="1"/>
    </xf>
    <xf numFmtId="164" fontId="22" fillId="7" borderId="7" xfId="3" applyFont="1" applyFill="1" applyBorder="1" applyAlignment="1" applyProtection="1">
      <alignment vertical="center" wrapText="1"/>
    </xf>
    <xf numFmtId="4" fontId="20" fillId="0" borderId="24" xfId="2" applyNumberFormat="1" applyBorder="1" applyAlignment="1">
      <alignment horizontal="center"/>
    </xf>
    <xf numFmtId="4" fontId="20" fillId="0" borderId="21" xfId="2" applyNumberFormat="1" applyBorder="1" applyAlignment="1">
      <alignment horizontal="center"/>
    </xf>
    <xf numFmtId="165" fontId="20" fillId="0" borderId="24" xfId="2" applyNumberFormat="1" applyBorder="1" applyAlignment="1">
      <alignment horizontal="center"/>
    </xf>
    <xf numFmtId="165" fontId="20" fillId="0" borderId="21" xfId="2" applyNumberFormat="1" applyBorder="1" applyAlignment="1">
      <alignment horizontal="center"/>
    </xf>
    <xf numFmtId="0" fontId="23" fillId="2" borderId="19" xfId="2" applyFont="1" applyFill="1" applyBorder="1" applyAlignment="1">
      <alignment horizontal="right" wrapText="1"/>
    </xf>
    <xf numFmtId="0" fontId="23" fillId="2" borderId="18" xfId="2" applyFont="1" applyFill="1" applyBorder="1" applyAlignment="1">
      <alignment horizontal="right" wrapText="1"/>
    </xf>
    <xf numFmtId="0" fontId="23" fillId="2" borderId="20" xfId="2" applyFont="1" applyFill="1" applyBorder="1" applyAlignment="1">
      <alignment horizontal="right" wrapText="1"/>
    </xf>
    <xf numFmtId="0" fontId="22" fillId="2" borderId="19" xfId="2" applyFont="1" applyFill="1" applyBorder="1" applyAlignment="1">
      <alignment horizontal="center" vertical="center" wrapText="1"/>
    </xf>
    <xf numFmtId="0" fontId="22" fillId="2" borderId="18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0" fontId="22" fillId="7" borderId="19" xfId="2" applyFont="1" applyFill="1" applyBorder="1" applyAlignment="1">
      <alignment horizontal="center" vertical="center" wrapText="1"/>
    </xf>
    <xf numFmtId="0" fontId="22" fillId="7" borderId="18" xfId="2" applyFont="1" applyFill="1" applyBorder="1" applyAlignment="1">
      <alignment horizontal="center" vertical="center" wrapText="1"/>
    </xf>
    <xf numFmtId="0" fontId="22" fillId="7" borderId="20" xfId="2" applyFont="1" applyFill="1" applyBorder="1" applyAlignment="1">
      <alignment horizontal="center" vertical="center" wrapText="1"/>
    </xf>
    <xf numFmtId="164" fontId="23" fillId="2" borderId="19" xfId="3" applyFont="1" applyFill="1" applyBorder="1" applyAlignment="1" applyProtection="1">
      <alignment horizontal="center" vertical="center" wrapText="1"/>
    </xf>
    <xf numFmtId="164" fontId="23" fillId="2" borderId="18" xfId="3" applyFont="1" applyFill="1" applyBorder="1" applyAlignment="1" applyProtection="1">
      <alignment horizontal="center" vertical="center" wrapText="1"/>
    </xf>
    <xf numFmtId="164" fontId="23" fillId="2" borderId="20" xfId="3" applyFont="1" applyFill="1" applyBorder="1" applyAlignment="1" applyProtection="1">
      <alignment horizontal="center" vertical="center" wrapText="1"/>
    </xf>
    <xf numFmtId="0" fontId="22" fillId="7" borderId="19" xfId="2" applyFont="1" applyFill="1" applyBorder="1" applyAlignment="1">
      <alignment horizontal="left" vertical="center" wrapText="1"/>
    </xf>
    <xf numFmtId="0" fontId="22" fillId="7" borderId="18" xfId="2" applyFont="1" applyFill="1" applyBorder="1" applyAlignment="1">
      <alignment horizontal="left" vertical="center" wrapText="1"/>
    </xf>
    <xf numFmtId="0" fontId="22" fillId="7" borderId="20" xfId="2" applyFont="1" applyFill="1" applyBorder="1" applyAlignment="1">
      <alignment horizontal="left" vertical="center" wrapText="1"/>
    </xf>
    <xf numFmtId="164" fontId="22" fillId="7" borderId="19" xfId="3" applyFont="1" applyFill="1" applyBorder="1" applyAlignment="1" applyProtection="1">
      <alignment horizontal="center" vertical="center" wrapText="1"/>
    </xf>
    <xf numFmtId="164" fontId="22" fillId="7" borderId="18" xfId="3" applyFont="1" applyFill="1" applyBorder="1" applyAlignment="1" applyProtection="1">
      <alignment horizontal="center" vertical="center" wrapText="1"/>
    </xf>
    <xf numFmtId="164" fontId="22" fillId="7" borderId="20" xfId="3" applyFont="1" applyFill="1" applyBorder="1" applyAlignment="1" applyProtection="1">
      <alignment horizontal="center" vertical="center" wrapText="1"/>
    </xf>
    <xf numFmtId="0" fontId="23" fillId="2" borderId="19" xfId="2" applyFont="1" applyFill="1" applyBorder="1" applyAlignment="1">
      <alignment horizontal="center" vertical="center" wrapText="1"/>
    </xf>
    <xf numFmtId="0" fontId="23" fillId="2" borderId="18" xfId="2" applyFont="1" applyFill="1" applyBorder="1" applyAlignment="1">
      <alignment horizontal="center" vertical="center" wrapText="1"/>
    </xf>
    <xf numFmtId="0" fontId="23" fillId="2" borderId="20" xfId="2" applyFont="1" applyFill="1" applyBorder="1" applyAlignment="1">
      <alignment horizontal="center" vertical="center" wrapText="1"/>
    </xf>
    <xf numFmtId="0" fontId="22" fillId="7" borderId="19" xfId="2" applyFont="1" applyFill="1" applyBorder="1" applyAlignment="1">
      <alignment horizontal="right" vertical="center" wrapText="1"/>
    </xf>
    <xf numFmtId="0" fontId="22" fillId="7" borderId="18" xfId="2" applyFont="1" applyFill="1" applyBorder="1" applyAlignment="1">
      <alignment horizontal="right" vertical="center" wrapText="1"/>
    </xf>
    <xf numFmtId="0" fontId="22" fillId="7" borderId="20" xfId="2" applyFont="1" applyFill="1" applyBorder="1" applyAlignment="1">
      <alignment horizontal="right" vertical="center" wrapText="1"/>
    </xf>
    <xf numFmtId="4" fontId="22" fillId="7" borderId="27" xfId="2" applyNumberFormat="1" applyFont="1" applyFill="1" applyBorder="1" applyAlignment="1">
      <alignment horizontal="right" vertical="center" wrapText="1"/>
    </xf>
    <xf numFmtId="4" fontId="22" fillId="7" borderId="26" xfId="2" applyNumberFormat="1" applyFont="1" applyFill="1" applyBorder="1" applyAlignment="1">
      <alignment horizontal="right" vertical="center" wrapText="1"/>
    </xf>
    <xf numFmtId="4" fontId="22" fillId="7" borderId="25" xfId="2" applyNumberFormat="1" applyFont="1" applyFill="1" applyBorder="1" applyAlignment="1">
      <alignment horizontal="right" vertical="center" wrapText="1"/>
    </xf>
    <xf numFmtId="4" fontId="22" fillId="7" borderId="23" xfId="2" applyNumberFormat="1" applyFont="1" applyFill="1" applyBorder="1" applyAlignment="1">
      <alignment horizontal="right" vertical="center" wrapText="1"/>
    </xf>
    <xf numFmtId="4" fontId="22" fillId="7" borderId="16" xfId="2" applyNumberFormat="1" applyFont="1" applyFill="1" applyBorder="1" applyAlignment="1">
      <alignment horizontal="right" vertical="center" wrapText="1"/>
    </xf>
    <xf numFmtId="4" fontId="22" fillId="7" borderId="22" xfId="2" applyNumberFormat="1" applyFont="1" applyFill="1" applyBorder="1" applyAlignment="1">
      <alignment horizontal="right" vertical="center" wrapText="1"/>
    </xf>
    <xf numFmtId="164" fontId="22" fillId="7" borderId="19" xfId="3" applyFont="1" applyFill="1" applyBorder="1" applyAlignment="1" applyProtection="1">
      <alignment horizontal="right" vertical="center" wrapText="1"/>
    </xf>
    <xf numFmtId="164" fontId="22" fillId="7" borderId="18" xfId="3" applyFont="1" applyFill="1" applyBorder="1" applyAlignment="1" applyProtection="1">
      <alignment horizontal="right" vertical="center" wrapText="1"/>
    </xf>
    <xf numFmtId="164" fontId="22" fillId="7" borderId="20" xfId="3" applyFont="1" applyFill="1" applyBorder="1" applyAlignment="1" applyProtection="1">
      <alignment horizontal="right" vertical="center" wrapText="1"/>
    </xf>
    <xf numFmtId="165" fontId="23" fillId="7" borderId="19" xfId="2" applyNumberFormat="1" applyFont="1" applyFill="1" applyBorder="1" applyAlignment="1">
      <alignment horizontal="center" vertical="center" wrapText="1"/>
    </xf>
    <xf numFmtId="0" fontId="23" fillId="7" borderId="18" xfId="2" applyFont="1" applyFill="1" applyBorder="1" applyAlignment="1">
      <alignment horizontal="center" vertical="center" wrapText="1"/>
    </xf>
    <xf numFmtId="0" fontId="23" fillId="7" borderId="20" xfId="2" applyFont="1" applyFill="1" applyBorder="1" applyAlignment="1">
      <alignment horizontal="center" vertical="center" wrapText="1"/>
    </xf>
    <xf numFmtId="164" fontId="23" fillId="2" borderId="19" xfId="2" applyNumberFormat="1" applyFont="1" applyFill="1" applyBorder="1" applyAlignment="1">
      <alignment horizontal="center" vertical="center" wrapText="1"/>
    </xf>
    <xf numFmtId="4" fontId="20" fillId="0" borderId="24" xfId="2" applyNumberFormat="1" applyBorder="1" applyAlignment="1">
      <alignment horizontal="center" vertical="center"/>
    </xf>
    <xf numFmtId="4" fontId="20" fillId="0" borderId="21" xfId="2" applyNumberFormat="1" applyBorder="1" applyAlignment="1">
      <alignment horizontal="center" vertical="center"/>
    </xf>
    <xf numFmtId="165" fontId="23" fillId="2" borderId="19" xfId="2" applyNumberFormat="1" applyFont="1" applyFill="1" applyBorder="1" applyAlignment="1">
      <alignment horizontal="center" vertical="center" wrapText="1"/>
    </xf>
    <xf numFmtId="165" fontId="23" fillId="2" borderId="19" xfId="2" applyNumberFormat="1" applyFont="1" applyFill="1" applyBorder="1" applyAlignment="1">
      <alignment horizontal="right" vertical="center" wrapText="1"/>
    </xf>
    <xf numFmtId="0" fontId="23" fillId="2" borderId="18" xfId="2" applyFont="1" applyFill="1" applyBorder="1" applyAlignment="1">
      <alignment horizontal="right" vertical="center" wrapText="1"/>
    </xf>
    <xf numFmtId="0" fontId="23" fillId="2" borderId="20" xfId="2" applyFont="1" applyFill="1" applyBorder="1" applyAlignment="1">
      <alignment horizontal="right" vertical="center" wrapText="1"/>
    </xf>
    <xf numFmtId="164" fontId="23" fillId="2" borderId="19" xfId="3" applyFont="1" applyFill="1" applyBorder="1" applyAlignment="1" applyProtection="1">
      <alignment horizontal="right" wrapText="1"/>
    </xf>
    <xf numFmtId="164" fontId="23" fillId="2" borderId="18" xfId="3" applyFont="1" applyFill="1" applyBorder="1" applyAlignment="1" applyProtection="1">
      <alignment horizontal="right" wrapText="1"/>
    </xf>
    <xf numFmtId="164" fontId="23" fillId="2" borderId="20" xfId="3" applyFont="1" applyFill="1" applyBorder="1" applyAlignment="1" applyProtection="1">
      <alignment horizontal="right" wrapText="1"/>
    </xf>
    <xf numFmtId="0" fontId="4" fillId="7" borderId="19" xfId="2" applyFont="1" applyFill="1" applyBorder="1" applyAlignment="1">
      <alignment horizontal="left" vertical="center" wrapText="1"/>
    </xf>
    <xf numFmtId="0" fontId="23" fillId="7" borderId="18" xfId="2" applyFont="1" applyFill="1" applyBorder="1" applyAlignment="1">
      <alignment horizontal="left" vertical="center" wrapText="1"/>
    </xf>
    <xf numFmtId="0" fontId="23" fillId="7" borderId="20" xfId="2" applyFont="1" applyFill="1" applyBorder="1" applyAlignment="1">
      <alignment horizontal="left" vertical="center" wrapText="1"/>
    </xf>
    <xf numFmtId="165" fontId="22" fillId="7" borderId="19" xfId="2" applyNumberFormat="1" applyFont="1" applyFill="1" applyBorder="1" applyAlignment="1">
      <alignment horizontal="right" vertical="center" wrapText="1"/>
    </xf>
    <xf numFmtId="165" fontId="22" fillId="7" borderId="18" xfId="2" applyNumberFormat="1" applyFont="1" applyFill="1" applyBorder="1" applyAlignment="1">
      <alignment horizontal="right" vertical="center" wrapText="1"/>
    </xf>
    <xf numFmtId="165" fontId="22" fillId="7" borderId="20" xfId="2" applyNumberFormat="1" applyFont="1" applyFill="1" applyBorder="1" applyAlignment="1">
      <alignment horizontal="right" vertical="center" wrapText="1"/>
    </xf>
    <xf numFmtId="0" fontId="11" fillId="7" borderId="7" xfId="0" applyFont="1" applyFill="1" applyBorder="1" applyAlignment="1">
      <alignment horizontal="left" vertical="center" wrapText="1"/>
    </xf>
    <xf numFmtId="4" fontId="11" fillId="7" borderId="19" xfId="0" applyNumberFormat="1" applyFont="1" applyFill="1" applyBorder="1" applyAlignment="1">
      <alignment horizontal="right" vertical="center" wrapText="1"/>
    </xf>
    <xf numFmtId="0" fontId="9" fillId="7" borderId="7" xfId="0" applyFont="1" applyFill="1" applyBorder="1" applyAlignment="1">
      <alignment horizontal="left" vertical="center" wrapText="1"/>
    </xf>
    <xf numFmtId="4" fontId="12" fillId="7" borderId="7" xfId="0" applyNumberFormat="1" applyFont="1" applyFill="1" applyBorder="1" applyAlignment="1">
      <alignment horizontal="right" vertical="center" wrapText="1"/>
    </xf>
    <xf numFmtId="4" fontId="12" fillId="7" borderId="19" xfId="0" applyNumberFormat="1" applyFont="1" applyFill="1" applyBorder="1" applyAlignment="1">
      <alignment horizontal="right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4" fontId="4" fillId="6" borderId="1" xfId="0" applyNumberFormat="1" applyFont="1" applyFill="1" applyBorder="1" applyAlignment="1">
      <alignment horizontal="right" vertical="center" wrapText="1"/>
    </xf>
    <xf numFmtId="4" fontId="4" fillId="6" borderId="3" xfId="0" applyNumberFormat="1" applyFont="1" applyFill="1" applyBorder="1" applyAlignment="1">
      <alignment horizontal="right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left" vertical="center" wrapText="1"/>
    </xf>
    <xf numFmtId="0" fontId="16" fillId="7" borderId="13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horizontal="left" vertical="center" wrapText="1"/>
    </xf>
    <xf numFmtId="4" fontId="16" fillId="7" borderId="7" xfId="0" applyNumberFormat="1" applyFont="1" applyFill="1" applyBorder="1" applyAlignment="1">
      <alignment horizontal="right" vertical="center" wrapText="1"/>
    </xf>
    <xf numFmtId="0" fontId="16" fillId="9" borderId="7" xfId="0" applyFont="1" applyFill="1" applyBorder="1" applyAlignment="1">
      <alignment horizontal="left" vertical="center" wrapText="1"/>
    </xf>
    <xf numFmtId="4" fontId="16" fillId="9" borderId="7" xfId="0" applyNumberFormat="1" applyFont="1" applyFill="1" applyBorder="1" applyAlignment="1">
      <alignment horizontal="right" vertical="center" wrapText="1"/>
    </xf>
    <xf numFmtId="0" fontId="29" fillId="7" borderId="0" xfId="0" applyFont="1" applyFill="1" applyAlignment="1">
      <alignment horizontal="left" vertical="center" wrapText="1"/>
    </xf>
    <xf numFmtId="0" fontId="28" fillId="7" borderId="0" xfId="0" applyFont="1" applyFill="1" applyAlignment="1">
      <alignment horizontal="left" vertical="center" wrapText="1"/>
    </xf>
    <xf numFmtId="0" fontId="28" fillId="7" borderId="7" xfId="0" applyFont="1" applyFill="1" applyBorder="1" applyAlignment="1">
      <alignment horizontal="left" vertical="center" wrapText="1"/>
    </xf>
    <xf numFmtId="4" fontId="28" fillId="7" borderId="7" xfId="0" applyNumberFormat="1" applyFont="1" applyFill="1" applyBorder="1" applyAlignment="1">
      <alignment horizontal="right" vertical="center" wrapText="1"/>
    </xf>
    <xf numFmtId="0" fontId="29" fillId="7" borderId="7" xfId="0" applyFont="1" applyFill="1" applyBorder="1" applyAlignment="1">
      <alignment horizontal="center" vertical="center" wrapText="1"/>
    </xf>
    <xf numFmtId="0" fontId="29" fillId="9" borderId="0" xfId="0" applyFont="1" applyFill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left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4" fontId="19" fillId="7" borderId="7" xfId="0" applyNumberFormat="1" applyFont="1" applyFill="1" applyBorder="1" applyAlignment="1">
      <alignment horizontal="right" vertical="center" wrapText="1"/>
    </xf>
    <xf numFmtId="4" fontId="18" fillId="9" borderId="7" xfId="0" applyNumberFormat="1" applyFont="1" applyFill="1" applyBorder="1" applyAlignment="1">
      <alignment horizontal="right" vertical="center" wrapText="1"/>
    </xf>
    <xf numFmtId="4" fontId="19" fillId="9" borderId="7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horizontal="left" vertical="center" wrapText="1"/>
    </xf>
    <xf numFmtId="4" fontId="2" fillId="9" borderId="1" xfId="0" applyNumberFormat="1" applyFont="1" applyFill="1" applyBorder="1" applyAlignment="1">
      <alignment horizontal="right" vertical="center" wrapText="1"/>
    </xf>
    <xf numFmtId="4" fontId="8" fillId="9" borderId="1" xfId="0" applyNumberFormat="1" applyFont="1" applyFill="1" applyBorder="1" applyAlignment="1">
      <alignment horizontal="right" vertical="center" wrapText="1"/>
    </xf>
    <xf numFmtId="0" fontId="0" fillId="9" borderId="5" xfId="0" applyFill="1" applyBorder="1" applyAlignment="1">
      <alignment horizontal="center"/>
    </xf>
    <xf numFmtId="0" fontId="6" fillId="6" borderId="1" xfId="0" applyFont="1" applyFill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left" vertical="center" wrapText="1"/>
    </xf>
    <xf numFmtId="0" fontId="4" fillId="6" borderId="39" xfId="0" applyFont="1" applyFill="1" applyBorder="1" applyAlignment="1">
      <alignment horizontal="left" vertical="center" wrapText="1"/>
    </xf>
    <xf numFmtId="4" fontId="4" fillId="6" borderId="40" xfId="0" applyNumberFormat="1" applyFont="1" applyFill="1" applyBorder="1" applyAlignment="1">
      <alignment horizontal="right" vertical="center" wrapText="1"/>
    </xf>
    <xf numFmtId="4" fontId="4" fillId="6" borderId="39" xfId="0" applyNumberFormat="1" applyFont="1" applyFill="1" applyBorder="1" applyAlignment="1">
      <alignment horizontal="right" vertical="center" wrapText="1"/>
    </xf>
    <xf numFmtId="4" fontId="4" fillId="8" borderId="8" xfId="0" applyNumberFormat="1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4" fontId="4" fillId="6" borderId="41" xfId="0" applyNumberFormat="1" applyFont="1" applyFill="1" applyBorder="1" applyAlignment="1">
      <alignment horizontal="right" vertical="center" wrapText="1"/>
    </xf>
    <xf numFmtId="4" fontId="0" fillId="0" borderId="24" xfId="0" applyNumberFormat="1" applyBorder="1"/>
    <xf numFmtId="4" fontId="4" fillId="6" borderId="44" xfId="0" applyNumberFormat="1" applyFont="1" applyFill="1" applyBorder="1" applyAlignment="1">
      <alignment horizontal="right" vertical="center" wrapText="1"/>
    </xf>
    <xf numFmtId="4" fontId="0" fillId="0" borderId="21" xfId="0" applyNumberFormat="1" applyBorder="1"/>
    <xf numFmtId="4" fontId="4" fillId="6" borderId="2" xfId="0" applyNumberFormat="1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horizontal="left" vertical="center" wrapText="1"/>
    </xf>
    <xf numFmtId="4" fontId="4" fillId="8" borderId="3" xfId="0" applyNumberFormat="1" applyFont="1" applyFill="1" applyBorder="1" applyAlignment="1">
      <alignment horizontal="center" vertical="center" wrapText="1"/>
    </xf>
    <xf numFmtId="4" fontId="4" fillId="8" borderId="9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right" vertical="center" wrapText="1"/>
    </xf>
    <xf numFmtId="4" fontId="4" fillId="8" borderId="3" xfId="0" applyNumberFormat="1" applyFont="1" applyFill="1" applyBorder="1" applyAlignment="1">
      <alignment horizontal="right" vertical="center" wrapText="1"/>
    </xf>
    <xf numFmtId="4" fontId="0" fillId="4" borderId="2" xfId="0" applyNumberFormat="1" applyFill="1" applyBorder="1"/>
    <xf numFmtId="4" fontId="5" fillId="8" borderId="2" xfId="0" applyNumberFormat="1" applyFont="1" applyFill="1" applyBorder="1"/>
    <xf numFmtId="4" fontId="5" fillId="0" borderId="2" xfId="0" applyNumberFormat="1" applyFont="1" applyBorder="1"/>
    <xf numFmtId="0" fontId="3" fillId="6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left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4" fontId="0" fillId="4" borderId="21" xfId="0" applyNumberFormat="1" applyFill="1" applyBorder="1"/>
    <xf numFmtId="0" fontId="4" fillId="6" borderId="41" xfId="0" applyFont="1" applyFill="1" applyBorder="1" applyAlignment="1">
      <alignment horizontal="left" vertical="center" wrapText="1"/>
    </xf>
    <xf numFmtId="4" fontId="4" fillId="6" borderId="24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right" vertical="center" wrapText="1"/>
    </xf>
    <xf numFmtId="4" fontId="5" fillId="4" borderId="24" xfId="0" applyNumberFormat="1" applyFont="1" applyFill="1" applyBorder="1"/>
    <xf numFmtId="0" fontId="3" fillId="4" borderId="2" xfId="0" applyFont="1" applyFill="1" applyBorder="1" applyAlignment="1">
      <alignment vertical="center" wrapText="1"/>
    </xf>
    <xf numFmtId="4" fontId="4" fillId="4" borderId="2" xfId="0" applyNumberFormat="1" applyFont="1" applyFill="1" applyBorder="1" applyAlignment="1">
      <alignment horizontal="right" vertical="center" wrapText="1"/>
    </xf>
    <xf numFmtId="4" fontId="5" fillId="4" borderId="2" xfId="0" applyNumberFormat="1" applyFont="1" applyFill="1" applyBorder="1"/>
    <xf numFmtId="0" fontId="3" fillId="4" borderId="41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</cellXfs>
  <cellStyles count="4">
    <cellStyle name="Comma" xfId="1" builtinId="3"/>
    <cellStyle name="Comma 2" xfId="3" xr:uid="{B883C80A-E334-4C57-9A61-FFC2252F413E}"/>
    <cellStyle name="Normal" xfId="0" builtinId="0"/>
    <cellStyle name="Normal 2" xfId="2" xr:uid="{AA665060-C45B-423B-B4A2-47D62F4B45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workbookViewId="0">
      <selection sqref="A1:G35"/>
    </sheetView>
  </sheetViews>
  <sheetFormatPr defaultRowHeight="15"/>
  <cols>
    <col min="1" max="1" width="5.85546875" customWidth="1"/>
    <col min="2" max="2" width="30.140625" customWidth="1"/>
    <col min="3" max="3" width="10" customWidth="1"/>
    <col min="4" max="5" width="10.140625" bestFit="1" customWidth="1"/>
    <col min="9" max="9" width="10.140625" bestFit="1" customWidth="1"/>
  </cols>
  <sheetData>
    <row r="1" spans="1:9" ht="39.75" customHeight="1">
      <c r="A1" s="118" t="s">
        <v>106</v>
      </c>
      <c r="B1" s="118"/>
      <c r="C1" s="118"/>
      <c r="D1" s="118"/>
      <c r="E1" s="118"/>
      <c r="F1" s="118"/>
      <c r="G1" s="118"/>
    </row>
    <row r="2" spans="1:9">
      <c r="A2" s="2"/>
      <c r="B2" s="2"/>
      <c r="C2" s="2"/>
      <c r="D2" s="2"/>
      <c r="E2" s="2"/>
      <c r="F2" s="2"/>
      <c r="G2" s="2"/>
    </row>
    <row r="3" spans="1:9">
      <c r="A3" s="3" t="s">
        <v>78</v>
      </c>
      <c r="B3" s="3" t="s">
        <v>1</v>
      </c>
      <c r="C3" s="3">
        <v>2023</v>
      </c>
      <c r="D3" s="3">
        <v>2024</v>
      </c>
      <c r="E3" s="3">
        <v>2025</v>
      </c>
      <c r="F3" s="3" t="s">
        <v>79</v>
      </c>
      <c r="G3" s="3" t="s">
        <v>107</v>
      </c>
    </row>
    <row r="4" spans="1:9">
      <c r="A4" s="2"/>
      <c r="B4" s="2"/>
      <c r="C4" s="2">
        <v>1</v>
      </c>
      <c r="D4" s="2">
        <v>2</v>
      </c>
      <c r="E4" s="2">
        <v>3</v>
      </c>
      <c r="F4" s="2"/>
      <c r="G4" s="2"/>
    </row>
    <row r="5" spans="1:9">
      <c r="A5" s="2"/>
      <c r="B5" s="2" t="s">
        <v>2</v>
      </c>
      <c r="C5" s="4">
        <f>C6+C8+C12+C19+C21+C25+C29+C31+C33</f>
        <v>145553.34</v>
      </c>
      <c r="D5" s="4">
        <f t="shared" ref="D5:E5" si="0">D6+D8+D12+D19+D21+D25+D29+D31+D33</f>
        <v>147687.43</v>
      </c>
      <c r="E5" s="4">
        <f t="shared" si="0"/>
        <v>154248.85</v>
      </c>
      <c r="F5" s="9">
        <f>E5/D5*100</f>
        <v>104.44277485226741</v>
      </c>
      <c r="G5" s="9">
        <f>E5/C5*100</f>
        <v>105.97410543791025</v>
      </c>
      <c r="H5" s="41"/>
      <c r="I5" s="41"/>
    </row>
    <row r="6" spans="1:9">
      <c r="A6" s="5"/>
      <c r="B6" s="5" t="s">
        <v>3</v>
      </c>
      <c r="C6" s="6">
        <f>C7</f>
        <v>7663.5</v>
      </c>
      <c r="D6" s="6">
        <f>D7</f>
        <v>7034.5</v>
      </c>
      <c r="E6" s="6">
        <f>E7</f>
        <v>6374</v>
      </c>
      <c r="F6" s="12">
        <f>E6/D6*100</f>
        <v>90.61056222901415</v>
      </c>
      <c r="G6" s="12">
        <f t="shared" ref="G6:G34" si="1">E6/C6*100</f>
        <v>83.173484700202266</v>
      </c>
    </row>
    <row r="7" spans="1:9">
      <c r="A7" s="2">
        <v>50016</v>
      </c>
      <c r="B7" s="2" t="s">
        <v>5</v>
      </c>
      <c r="C7" s="4">
        <v>7663.5</v>
      </c>
      <c r="D7" s="4">
        <v>7034.5</v>
      </c>
      <c r="E7" s="4">
        <v>6374</v>
      </c>
      <c r="F7" s="10">
        <f>E7/D7*100</f>
        <v>90.61056222901415</v>
      </c>
      <c r="G7" s="9">
        <f t="shared" si="1"/>
        <v>83.173484700202266</v>
      </c>
    </row>
    <row r="8" spans="1:9">
      <c r="A8" s="5"/>
      <c r="B8" s="5" t="s">
        <v>6</v>
      </c>
      <c r="C8" s="6">
        <f>C9+C10+C11</f>
        <v>95952.29</v>
      </c>
      <c r="D8" s="6">
        <f>D9+D10+D11</f>
        <v>71618.790000000008</v>
      </c>
      <c r="E8" s="6">
        <f>E9+E10+E11</f>
        <v>71233.350000000006</v>
      </c>
      <c r="F8" s="12">
        <f>E8/D8*100</f>
        <v>99.461817213052612</v>
      </c>
      <c r="G8" s="12">
        <f t="shared" si="1"/>
        <v>74.238301139034832</v>
      </c>
    </row>
    <row r="9" spans="1:9">
      <c r="A9" s="2">
        <v>40110</v>
      </c>
      <c r="B9" s="2" t="s">
        <v>8</v>
      </c>
      <c r="C9" s="4">
        <v>71126.73</v>
      </c>
      <c r="D9" s="4">
        <v>44533.29</v>
      </c>
      <c r="E9" s="4">
        <v>54370.16</v>
      </c>
      <c r="F9" s="10">
        <f t="shared" ref="F9:F11" si="2">E9/D9*100</f>
        <v>122.08880143371397</v>
      </c>
      <c r="G9" s="9">
        <f t="shared" si="1"/>
        <v>76.44124789653624</v>
      </c>
      <c r="H9" s="41"/>
    </row>
    <row r="10" spans="1:9">
      <c r="A10" s="2">
        <v>50029</v>
      </c>
      <c r="B10" s="2" t="s">
        <v>10</v>
      </c>
      <c r="C10" s="4">
        <v>10510</v>
      </c>
      <c r="D10" s="4">
        <v>19555.5</v>
      </c>
      <c r="E10" s="4">
        <v>7992.75</v>
      </c>
      <c r="F10" s="10">
        <f t="shared" si="2"/>
        <v>40.8721331594692</v>
      </c>
      <c r="G10" s="9">
        <f t="shared" si="1"/>
        <v>76.049000951474781</v>
      </c>
    </row>
    <row r="11" spans="1:9">
      <c r="A11" s="2">
        <v>50408</v>
      </c>
      <c r="B11" s="2" t="s">
        <v>12</v>
      </c>
      <c r="C11" s="4">
        <v>14315.56</v>
      </c>
      <c r="D11" s="4">
        <v>7530</v>
      </c>
      <c r="E11" s="4">
        <v>8870.44</v>
      </c>
      <c r="F11" s="10">
        <f t="shared" si="2"/>
        <v>117.80132802124834</v>
      </c>
      <c r="G11" s="9">
        <f t="shared" si="1"/>
        <v>61.963625593410256</v>
      </c>
    </row>
    <row r="12" spans="1:9">
      <c r="A12" s="5"/>
      <c r="B12" s="5" t="s">
        <v>13</v>
      </c>
      <c r="C12" s="6">
        <f>C13+C14+C15+C16+C17+C18</f>
        <v>23548.45</v>
      </c>
      <c r="D12" s="6">
        <f>D13+D14+D15+D16+D17+D18</f>
        <v>27062.34</v>
      </c>
      <c r="E12" s="6">
        <f>E13+E14+E15+E16+E17+E18</f>
        <v>23235</v>
      </c>
      <c r="F12" s="12">
        <f>E12/D12*100</f>
        <v>85.857320542126075</v>
      </c>
      <c r="G12" s="12">
        <f t="shared" si="1"/>
        <v>98.668914514543417</v>
      </c>
    </row>
    <row r="13" spans="1:9">
      <c r="A13" s="2">
        <v>50001</v>
      </c>
      <c r="B13" s="2" t="s">
        <v>15</v>
      </c>
      <c r="C13" s="4">
        <v>19570</v>
      </c>
      <c r="D13" s="4">
        <v>20705</v>
      </c>
      <c r="E13" s="4">
        <v>21945</v>
      </c>
      <c r="F13" s="10">
        <f t="shared" ref="F13:F18" si="3">E13/D13*100</f>
        <v>105.98889157208404</v>
      </c>
      <c r="G13" s="9">
        <f t="shared" si="1"/>
        <v>112.13592233009709</v>
      </c>
    </row>
    <row r="14" spans="1:9">
      <c r="A14" s="2">
        <v>50002</v>
      </c>
      <c r="B14" s="2" t="s">
        <v>17</v>
      </c>
      <c r="C14" s="2">
        <v>58</v>
      </c>
      <c r="D14" s="2">
        <v>0</v>
      </c>
      <c r="E14" s="2">
        <v>10</v>
      </c>
      <c r="F14" s="10"/>
      <c r="G14" s="9">
        <f t="shared" si="1"/>
        <v>17.241379310344829</v>
      </c>
    </row>
    <row r="15" spans="1:9">
      <c r="A15" s="2">
        <v>50104</v>
      </c>
      <c r="B15" s="2" t="s">
        <v>19</v>
      </c>
      <c r="C15" s="4">
        <v>2870</v>
      </c>
      <c r="D15" s="4">
        <v>2000</v>
      </c>
      <c r="E15" s="9">
        <v>1170</v>
      </c>
      <c r="F15" s="10">
        <f t="shared" si="3"/>
        <v>58.5</v>
      </c>
      <c r="G15" s="9">
        <f t="shared" si="1"/>
        <v>40.766550522648082</v>
      </c>
    </row>
    <row r="16" spans="1:9">
      <c r="A16" s="2">
        <v>50204</v>
      </c>
      <c r="B16" s="2" t="s">
        <v>21</v>
      </c>
      <c r="C16" s="4">
        <v>100</v>
      </c>
      <c r="D16" s="2">
        <v>60</v>
      </c>
      <c r="E16" s="2">
        <v>20</v>
      </c>
      <c r="F16" s="10">
        <f t="shared" si="3"/>
        <v>33.333333333333329</v>
      </c>
      <c r="G16" s="9">
        <f t="shared" si="1"/>
        <v>20</v>
      </c>
    </row>
    <row r="17" spans="1:11">
      <c r="A17" s="2">
        <v>50290</v>
      </c>
      <c r="B17" s="2" t="s">
        <v>23</v>
      </c>
      <c r="C17" s="2"/>
      <c r="D17" s="2"/>
      <c r="E17" s="2">
        <v>0</v>
      </c>
      <c r="F17" s="10"/>
      <c r="G17" s="9"/>
      <c r="K17" s="64"/>
    </row>
    <row r="18" spans="1:11">
      <c r="A18" s="2">
        <v>50405</v>
      </c>
      <c r="B18" s="2" t="s">
        <v>25</v>
      </c>
      <c r="C18" s="2">
        <v>950.45</v>
      </c>
      <c r="D18" s="2">
        <v>4297.34</v>
      </c>
      <c r="E18" s="2">
        <v>90</v>
      </c>
      <c r="F18" s="10">
        <f t="shared" si="3"/>
        <v>2.0943188111715618</v>
      </c>
      <c r="G18" s="9">
        <f t="shared" si="1"/>
        <v>9.4691988005681509</v>
      </c>
    </row>
    <row r="19" spans="1:11">
      <c r="A19" s="5"/>
      <c r="B19" s="5" t="s">
        <v>26</v>
      </c>
      <c r="C19" s="6">
        <f>C20</f>
        <v>0</v>
      </c>
      <c r="D19" s="6">
        <f>D20</f>
        <v>0</v>
      </c>
      <c r="E19" s="6">
        <f>E20</f>
        <v>0</v>
      </c>
      <c r="F19" s="5" t="s">
        <v>80</v>
      </c>
      <c r="G19" s="12"/>
    </row>
    <row r="20" spans="1:11">
      <c r="A20" s="2">
        <v>50111</v>
      </c>
      <c r="B20" s="2" t="s">
        <v>28</v>
      </c>
      <c r="C20" s="4"/>
      <c r="D20" s="2"/>
      <c r="E20" s="2"/>
      <c r="F20" s="2" t="s">
        <v>80</v>
      </c>
      <c r="G20" s="9"/>
    </row>
    <row r="21" spans="1:11">
      <c r="A21" s="5"/>
      <c r="B21" s="5" t="s">
        <v>29</v>
      </c>
      <c r="C21" s="6">
        <f>C22+C23+C24</f>
        <v>7287</v>
      </c>
      <c r="D21" s="6">
        <f>D22+D23+D24</f>
        <v>12703</v>
      </c>
      <c r="E21" s="6">
        <f>E22+E23+E24</f>
        <v>15008</v>
      </c>
      <c r="F21" s="12">
        <f>E21/D21*100</f>
        <v>118.14532000314885</v>
      </c>
      <c r="G21" s="12">
        <f t="shared" si="1"/>
        <v>205.95581171950047</v>
      </c>
    </row>
    <row r="22" spans="1:11">
      <c r="A22" s="2">
        <v>50011</v>
      </c>
      <c r="B22" s="2" t="s">
        <v>31</v>
      </c>
      <c r="C22" s="2"/>
      <c r="D22" s="4">
        <v>6515</v>
      </c>
      <c r="E22" s="4">
        <v>7140</v>
      </c>
      <c r="F22" s="10">
        <f t="shared" ref="F22:F24" si="4">E22/D22*100</f>
        <v>109.59324635456638</v>
      </c>
      <c r="G22" s="9"/>
    </row>
    <row r="23" spans="1:11">
      <c r="A23" s="2">
        <v>50019</v>
      </c>
      <c r="B23" s="2" t="s">
        <v>33</v>
      </c>
      <c r="C23" s="4"/>
      <c r="D23" s="4">
        <v>2169</v>
      </c>
      <c r="E23" s="4">
        <v>3721</v>
      </c>
      <c r="F23" s="10">
        <f t="shared" si="4"/>
        <v>171.55371138773629</v>
      </c>
      <c r="G23" s="9"/>
    </row>
    <row r="24" spans="1:11">
      <c r="A24" s="2">
        <v>50504</v>
      </c>
      <c r="B24" s="2" t="s">
        <v>35</v>
      </c>
      <c r="C24" s="4">
        <v>7287</v>
      </c>
      <c r="D24" s="4">
        <v>4019</v>
      </c>
      <c r="E24" s="4">
        <v>4147</v>
      </c>
      <c r="F24" s="10">
        <f t="shared" si="4"/>
        <v>103.18487185867131</v>
      </c>
      <c r="G24" s="9">
        <f t="shared" si="1"/>
        <v>56.909564978729243</v>
      </c>
    </row>
    <row r="25" spans="1:11">
      <c r="A25" s="5"/>
      <c r="B25" s="5" t="s">
        <v>36</v>
      </c>
      <c r="C25" s="6">
        <f>C26+C27+C28</f>
        <v>420</v>
      </c>
      <c r="D25" s="6">
        <f>D26+D27+D28</f>
        <v>3281.7</v>
      </c>
      <c r="E25" s="6">
        <f>E26+E27+E28</f>
        <v>7126</v>
      </c>
      <c r="F25" s="12">
        <f>E25/D25*100</f>
        <v>217.14355364597617</v>
      </c>
      <c r="G25" s="12"/>
    </row>
    <row r="26" spans="1:11">
      <c r="A26" s="2">
        <v>50009</v>
      </c>
      <c r="B26" s="2" t="s">
        <v>38</v>
      </c>
      <c r="C26" s="4"/>
      <c r="D26" s="4">
        <v>2481</v>
      </c>
      <c r="E26" s="4">
        <v>5154</v>
      </c>
      <c r="F26" s="10">
        <f t="shared" ref="F26:F28" si="5">E26/D26*100</f>
        <v>207.73881499395404</v>
      </c>
      <c r="G26" s="9"/>
    </row>
    <row r="27" spans="1:11">
      <c r="A27" s="2">
        <v>50503</v>
      </c>
      <c r="B27" s="2" t="s">
        <v>40</v>
      </c>
      <c r="C27" s="4">
        <v>420</v>
      </c>
      <c r="D27" s="2">
        <v>0</v>
      </c>
      <c r="E27" s="9">
        <v>340</v>
      </c>
      <c r="F27" s="13"/>
      <c r="G27" s="9">
        <f t="shared" si="1"/>
        <v>80.952380952380949</v>
      </c>
    </row>
    <row r="28" spans="1:11">
      <c r="A28" s="2">
        <v>50026</v>
      </c>
      <c r="B28" s="2" t="s">
        <v>42</v>
      </c>
      <c r="C28" s="2"/>
      <c r="D28" s="2">
        <v>800.7</v>
      </c>
      <c r="E28" s="4">
        <v>1632</v>
      </c>
      <c r="F28" s="10">
        <f t="shared" si="5"/>
        <v>203.82165605095543</v>
      </c>
      <c r="G28" s="9"/>
    </row>
    <row r="29" spans="1:11">
      <c r="A29" s="5"/>
      <c r="B29" s="5" t="s">
        <v>43</v>
      </c>
      <c r="C29" s="6">
        <f>C30</f>
        <v>1512.6</v>
      </c>
      <c r="D29" s="6">
        <f>D30</f>
        <v>12151.1</v>
      </c>
      <c r="E29" s="6">
        <f>E30</f>
        <v>19275.5</v>
      </c>
      <c r="F29" s="12">
        <f>E29/D29*100</f>
        <v>158.6317288146752</v>
      </c>
      <c r="G29" s="12"/>
    </row>
    <row r="30" spans="1:11">
      <c r="A30" s="2">
        <v>50409</v>
      </c>
      <c r="B30" s="2" t="s">
        <v>44</v>
      </c>
      <c r="C30" s="4">
        <v>1512.6</v>
      </c>
      <c r="D30" s="4">
        <v>12151.1</v>
      </c>
      <c r="E30" s="4">
        <v>19275.5</v>
      </c>
      <c r="F30" s="10">
        <f>E30/D30*100</f>
        <v>158.6317288146752</v>
      </c>
      <c r="G30" s="9"/>
    </row>
    <row r="31" spans="1:11">
      <c r="A31" s="5"/>
      <c r="B31" s="5" t="s">
        <v>45</v>
      </c>
      <c r="C31" s="5">
        <f>C32</f>
        <v>97.5</v>
      </c>
      <c r="D31" s="5">
        <f>D32</f>
        <v>4200.5</v>
      </c>
      <c r="E31" s="5">
        <f>E32</f>
        <v>134.5</v>
      </c>
      <c r="F31" s="12">
        <f t="shared" ref="F31:F34" si="6">E31/D31*100</f>
        <v>3.2019997619331031</v>
      </c>
      <c r="G31" s="12">
        <f t="shared" si="1"/>
        <v>137.94871794871796</v>
      </c>
    </row>
    <row r="32" spans="1:11">
      <c r="A32" s="2">
        <v>50401</v>
      </c>
      <c r="B32" s="2" t="s">
        <v>47</v>
      </c>
      <c r="C32" s="2">
        <v>97.5</v>
      </c>
      <c r="D32" s="9">
        <v>4200.5</v>
      </c>
      <c r="E32" s="2">
        <v>134.5</v>
      </c>
      <c r="F32" s="10">
        <f t="shared" si="6"/>
        <v>3.2019997619331031</v>
      </c>
      <c r="G32" s="9">
        <f t="shared" si="1"/>
        <v>137.94871794871796</v>
      </c>
    </row>
    <row r="33" spans="1:7">
      <c r="A33" s="5"/>
      <c r="B33" s="5" t="s">
        <v>48</v>
      </c>
      <c r="C33" s="6">
        <f>C34</f>
        <v>9072</v>
      </c>
      <c r="D33" s="6">
        <f>D34</f>
        <v>9635.5</v>
      </c>
      <c r="E33" s="6">
        <f>E34</f>
        <v>11862.5</v>
      </c>
      <c r="F33" s="12">
        <f t="shared" si="6"/>
        <v>123.11244875719993</v>
      </c>
      <c r="G33" s="12">
        <f t="shared" si="1"/>
        <v>130.75947971781306</v>
      </c>
    </row>
    <row r="34" spans="1:7">
      <c r="A34" s="2">
        <v>50409</v>
      </c>
      <c r="B34" s="2" t="s">
        <v>49</v>
      </c>
      <c r="C34" s="4">
        <v>9072</v>
      </c>
      <c r="D34" s="4">
        <v>9635.5</v>
      </c>
      <c r="E34" s="4">
        <v>11862.5</v>
      </c>
      <c r="F34" s="10">
        <f t="shared" si="6"/>
        <v>123.11244875719993</v>
      </c>
      <c r="G34" s="9">
        <f t="shared" si="1"/>
        <v>130.75947971781306</v>
      </c>
    </row>
    <row r="35" spans="1:7">
      <c r="A35" s="5"/>
      <c r="B35" s="5"/>
      <c r="C35" s="5"/>
      <c r="D35" s="5"/>
      <c r="E35" s="6">
        <v>0</v>
      </c>
      <c r="F35" s="5"/>
      <c r="G35" s="5"/>
    </row>
    <row r="36" spans="1:7">
      <c r="A36" s="2"/>
      <c r="B36" s="2"/>
      <c r="C36" s="2"/>
      <c r="D36" s="2"/>
      <c r="E36" s="4"/>
      <c r="F36" s="2"/>
      <c r="G36" s="2"/>
    </row>
    <row r="37" spans="1:7">
      <c r="A37" s="2"/>
      <c r="B37" s="2"/>
      <c r="C37" s="2"/>
      <c r="D37" s="2"/>
      <c r="E37" s="4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>
      <c r="A39" s="2"/>
      <c r="B39" s="2"/>
      <c r="C39" s="2"/>
      <c r="D39" s="2"/>
      <c r="E39" s="4"/>
      <c r="F39" s="2"/>
      <c r="G39" s="2"/>
    </row>
    <row r="40" spans="1:7">
      <c r="A40" s="2"/>
      <c r="B40" s="2"/>
      <c r="C40" s="2"/>
      <c r="D40" s="2"/>
      <c r="E40" s="4"/>
      <c r="F40" s="2"/>
      <c r="G40" s="2"/>
    </row>
    <row r="41" spans="1:7">
      <c r="A41" s="7"/>
      <c r="B41" s="7" t="s">
        <v>105</v>
      </c>
      <c r="C41" s="7"/>
      <c r="D41" s="7"/>
      <c r="E41" s="8">
        <v>264609.74</v>
      </c>
      <c r="F41" s="7"/>
      <c r="G41" s="7"/>
    </row>
  </sheetData>
  <mergeCells count="1">
    <mergeCell ref="A1:G1"/>
  </mergeCells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3D99-810B-4558-813C-3121AEE89C6A}">
  <dimension ref="A1:N29"/>
  <sheetViews>
    <sheetView workbookViewId="0">
      <selection activeCell="T18" sqref="T18"/>
    </sheetView>
  </sheetViews>
  <sheetFormatPr defaultRowHeight="15"/>
  <cols>
    <col min="4" max="4" width="7.85546875" customWidth="1"/>
    <col min="6" max="6" width="2" customWidth="1"/>
    <col min="11" max="11" width="8.7109375" customWidth="1"/>
    <col min="12" max="12" width="9.140625" hidden="1" customWidth="1"/>
    <col min="14" max="14" width="4.28515625" customWidth="1"/>
  </cols>
  <sheetData>
    <row r="1" spans="1:14" ht="26.25" customHeight="1">
      <c r="A1" s="246" t="s">
        <v>280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33.75">
      <c r="A2" s="239" t="s">
        <v>1</v>
      </c>
      <c r="B2" s="239"/>
      <c r="C2" s="239"/>
      <c r="D2" s="239"/>
      <c r="E2" s="239" t="s">
        <v>66</v>
      </c>
      <c r="F2" s="239"/>
      <c r="G2" s="36" t="s">
        <v>87</v>
      </c>
      <c r="H2" s="36" t="s">
        <v>67</v>
      </c>
      <c r="I2" s="36" t="s">
        <v>68</v>
      </c>
      <c r="J2" s="36" t="s">
        <v>88</v>
      </c>
      <c r="K2" s="239" t="s">
        <v>89</v>
      </c>
      <c r="L2" s="239"/>
      <c r="M2" s="249" t="s">
        <v>257</v>
      </c>
      <c r="N2" s="249"/>
    </row>
    <row r="3" spans="1:14" ht="26.25" customHeight="1">
      <c r="A3" s="247" t="s">
        <v>92</v>
      </c>
      <c r="B3" s="247"/>
      <c r="C3" s="247"/>
      <c r="D3" s="247"/>
      <c r="E3" s="248">
        <v>53013.16</v>
      </c>
      <c r="F3" s="248"/>
      <c r="G3" s="38">
        <v>53013.16</v>
      </c>
      <c r="H3" s="38">
        <v>0</v>
      </c>
      <c r="I3" s="38">
        <v>20858</v>
      </c>
      <c r="J3" s="38">
        <v>13935.65</v>
      </c>
      <c r="K3" s="248">
        <v>18219.509999999998</v>
      </c>
      <c r="L3" s="248"/>
      <c r="M3" s="244">
        <f>I3/E3*100</f>
        <v>39.344947556418063</v>
      </c>
      <c r="N3" s="244"/>
    </row>
    <row r="4" spans="1:14" ht="38.25" customHeight="1">
      <c r="A4" s="241" t="s">
        <v>259</v>
      </c>
      <c r="B4" s="241"/>
      <c r="C4" s="241"/>
      <c r="D4" s="241"/>
      <c r="E4" s="242">
        <v>1196.4000000000001</v>
      </c>
      <c r="F4" s="242"/>
      <c r="G4" s="37">
        <v>1196.4000000000001</v>
      </c>
      <c r="H4" s="37">
        <v>0</v>
      </c>
      <c r="I4" s="37">
        <v>0</v>
      </c>
      <c r="J4" s="37">
        <v>0</v>
      </c>
      <c r="K4" s="242">
        <v>1196.4000000000001</v>
      </c>
      <c r="L4" s="242"/>
      <c r="M4" s="244">
        <f t="shared" ref="M4:M29" si="0">I4/E4*100</f>
        <v>0</v>
      </c>
      <c r="N4" s="244"/>
    </row>
    <row r="5" spans="1:14" ht="38.25" customHeight="1">
      <c r="A5" s="241" t="s">
        <v>260</v>
      </c>
      <c r="B5" s="241"/>
      <c r="C5" s="241"/>
      <c r="D5" s="241"/>
      <c r="E5" s="242">
        <v>34793.65</v>
      </c>
      <c r="F5" s="242"/>
      <c r="G5" s="37">
        <v>34793.65</v>
      </c>
      <c r="H5" s="37">
        <v>0</v>
      </c>
      <c r="I5" s="37">
        <v>20858</v>
      </c>
      <c r="J5" s="37">
        <v>13935.65</v>
      </c>
      <c r="K5" s="242">
        <v>0</v>
      </c>
      <c r="L5" s="242"/>
      <c r="M5" s="244">
        <f t="shared" si="0"/>
        <v>59.947720345522818</v>
      </c>
      <c r="N5" s="244"/>
    </row>
    <row r="6" spans="1:14" ht="38.25" customHeight="1">
      <c r="A6" s="241" t="s">
        <v>261</v>
      </c>
      <c r="B6" s="241"/>
      <c r="C6" s="241"/>
      <c r="D6" s="241"/>
      <c r="E6" s="242">
        <v>3800</v>
      </c>
      <c r="F6" s="242"/>
      <c r="G6" s="37">
        <v>3800</v>
      </c>
      <c r="H6" s="37">
        <v>0</v>
      </c>
      <c r="I6" s="37">
        <v>0</v>
      </c>
      <c r="J6" s="37">
        <v>0</v>
      </c>
      <c r="K6" s="242">
        <v>3800</v>
      </c>
      <c r="L6" s="242"/>
      <c r="M6" s="244">
        <f t="shared" si="0"/>
        <v>0</v>
      </c>
      <c r="N6" s="244"/>
    </row>
    <row r="7" spans="1:14" ht="38.25" customHeight="1">
      <c r="A7" s="241" t="s">
        <v>262</v>
      </c>
      <c r="B7" s="241"/>
      <c r="C7" s="241"/>
      <c r="D7" s="241"/>
      <c r="E7" s="242">
        <v>4.2</v>
      </c>
      <c r="F7" s="242"/>
      <c r="G7" s="37">
        <v>4.2</v>
      </c>
      <c r="H7" s="37">
        <v>0</v>
      </c>
      <c r="I7" s="37">
        <v>0</v>
      </c>
      <c r="J7" s="37">
        <v>0</v>
      </c>
      <c r="K7" s="242">
        <v>4.2</v>
      </c>
      <c r="L7" s="242"/>
      <c r="M7" s="244">
        <f t="shared" si="0"/>
        <v>0</v>
      </c>
      <c r="N7" s="244"/>
    </row>
    <row r="8" spans="1:14" ht="38.25" customHeight="1">
      <c r="A8" s="241" t="s">
        <v>263</v>
      </c>
      <c r="B8" s="241"/>
      <c r="C8" s="241"/>
      <c r="D8" s="241"/>
      <c r="E8" s="242">
        <v>15</v>
      </c>
      <c r="F8" s="242"/>
      <c r="G8" s="37">
        <v>15</v>
      </c>
      <c r="H8" s="37">
        <v>0</v>
      </c>
      <c r="I8" s="37">
        <v>0</v>
      </c>
      <c r="J8" s="37">
        <v>0</v>
      </c>
      <c r="K8" s="242">
        <v>15</v>
      </c>
      <c r="L8" s="242"/>
      <c r="M8" s="244">
        <f t="shared" si="0"/>
        <v>0</v>
      </c>
      <c r="N8" s="244"/>
    </row>
    <row r="9" spans="1:14" ht="38.25" customHeight="1">
      <c r="A9" s="241" t="s">
        <v>264</v>
      </c>
      <c r="B9" s="241"/>
      <c r="C9" s="241"/>
      <c r="D9" s="241"/>
      <c r="E9" s="242">
        <v>3000</v>
      </c>
      <c r="F9" s="242"/>
      <c r="G9" s="37">
        <v>3000</v>
      </c>
      <c r="H9" s="37">
        <v>0</v>
      </c>
      <c r="I9" s="37">
        <v>0</v>
      </c>
      <c r="J9" s="37">
        <v>0</v>
      </c>
      <c r="K9" s="242">
        <v>3000</v>
      </c>
      <c r="L9" s="242"/>
      <c r="M9" s="244">
        <f t="shared" si="0"/>
        <v>0</v>
      </c>
      <c r="N9" s="244"/>
    </row>
    <row r="10" spans="1:14" ht="38.25" customHeight="1">
      <c r="A10" s="241" t="s">
        <v>265</v>
      </c>
      <c r="B10" s="241"/>
      <c r="C10" s="241"/>
      <c r="D10" s="241"/>
      <c r="E10" s="242">
        <v>275</v>
      </c>
      <c r="F10" s="242"/>
      <c r="G10" s="37">
        <v>275</v>
      </c>
      <c r="H10" s="37">
        <v>0</v>
      </c>
      <c r="I10" s="37">
        <v>0</v>
      </c>
      <c r="J10" s="37">
        <v>0</v>
      </c>
      <c r="K10" s="242">
        <v>275</v>
      </c>
      <c r="L10" s="242"/>
      <c r="M10" s="244">
        <f t="shared" si="0"/>
        <v>0</v>
      </c>
      <c r="N10" s="244"/>
    </row>
    <row r="11" spans="1:14" ht="38.25" customHeight="1">
      <c r="A11" s="241" t="s">
        <v>266</v>
      </c>
      <c r="B11" s="241"/>
      <c r="C11" s="241"/>
      <c r="D11" s="241"/>
      <c r="E11" s="242">
        <v>3528</v>
      </c>
      <c r="F11" s="242"/>
      <c r="G11" s="37">
        <v>3528</v>
      </c>
      <c r="H11" s="37">
        <v>0</v>
      </c>
      <c r="I11" s="37">
        <v>0</v>
      </c>
      <c r="J11" s="37">
        <v>0</v>
      </c>
      <c r="K11" s="242">
        <v>3528</v>
      </c>
      <c r="L11" s="242"/>
      <c r="M11" s="244">
        <f t="shared" si="0"/>
        <v>0</v>
      </c>
      <c r="N11" s="244"/>
    </row>
    <row r="12" spans="1:14" ht="38.25" customHeight="1">
      <c r="A12" s="241" t="s">
        <v>267</v>
      </c>
      <c r="B12" s="241"/>
      <c r="C12" s="241"/>
      <c r="D12" s="241"/>
      <c r="E12" s="242">
        <v>500</v>
      </c>
      <c r="F12" s="242"/>
      <c r="G12" s="37">
        <v>500</v>
      </c>
      <c r="H12" s="37">
        <v>0</v>
      </c>
      <c r="I12" s="37">
        <v>0</v>
      </c>
      <c r="J12" s="37">
        <v>0</v>
      </c>
      <c r="K12" s="242">
        <v>500</v>
      </c>
      <c r="L12" s="242"/>
      <c r="M12" s="244">
        <f t="shared" si="0"/>
        <v>0</v>
      </c>
      <c r="N12" s="244"/>
    </row>
    <row r="13" spans="1:14" ht="38.25" customHeight="1">
      <c r="A13" s="241" t="s">
        <v>268</v>
      </c>
      <c r="B13" s="241"/>
      <c r="C13" s="241"/>
      <c r="D13" s="241"/>
      <c r="E13" s="242">
        <v>900</v>
      </c>
      <c r="F13" s="242"/>
      <c r="G13" s="37">
        <v>900</v>
      </c>
      <c r="H13" s="37">
        <v>0</v>
      </c>
      <c r="I13" s="37">
        <v>0</v>
      </c>
      <c r="J13" s="37">
        <v>0</v>
      </c>
      <c r="K13" s="242">
        <v>900</v>
      </c>
      <c r="L13" s="242"/>
      <c r="M13" s="244">
        <f t="shared" si="0"/>
        <v>0</v>
      </c>
      <c r="N13" s="244"/>
    </row>
    <row r="14" spans="1:14" ht="38.25" customHeight="1">
      <c r="A14" s="241" t="s">
        <v>269</v>
      </c>
      <c r="B14" s="241"/>
      <c r="C14" s="241"/>
      <c r="D14" s="241"/>
      <c r="E14" s="242">
        <v>2000</v>
      </c>
      <c r="F14" s="242"/>
      <c r="G14" s="37">
        <v>2000</v>
      </c>
      <c r="H14" s="37">
        <v>0</v>
      </c>
      <c r="I14" s="37">
        <v>0</v>
      </c>
      <c r="J14" s="37">
        <v>0</v>
      </c>
      <c r="K14" s="242">
        <v>2000</v>
      </c>
      <c r="L14" s="242"/>
      <c r="M14" s="244">
        <f t="shared" si="0"/>
        <v>0</v>
      </c>
      <c r="N14" s="244"/>
    </row>
    <row r="15" spans="1:14" ht="38.25" customHeight="1">
      <c r="A15" s="241" t="s">
        <v>270</v>
      </c>
      <c r="B15" s="241"/>
      <c r="C15" s="241"/>
      <c r="D15" s="241"/>
      <c r="E15" s="242">
        <v>500</v>
      </c>
      <c r="F15" s="242"/>
      <c r="G15" s="37">
        <v>500</v>
      </c>
      <c r="H15" s="37">
        <v>0</v>
      </c>
      <c r="I15" s="37">
        <v>0</v>
      </c>
      <c r="J15" s="37">
        <v>0</v>
      </c>
      <c r="K15" s="242">
        <v>500</v>
      </c>
      <c r="L15" s="242"/>
      <c r="M15" s="244">
        <f t="shared" si="0"/>
        <v>0</v>
      </c>
      <c r="N15" s="244"/>
    </row>
    <row r="16" spans="1:14" ht="38.25" customHeight="1">
      <c r="A16" s="241" t="s">
        <v>271</v>
      </c>
      <c r="B16" s="241"/>
      <c r="C16" s="241"/>
      <c r="D16" s="241"/>
      <c r="E16" s="242">
        <v>0.91</v>
      </c>
      <c r="F16" s="242"/>
      <c r="G16" s="37">
        <v>0.91</v>
      </c>
      <c r="H16" s="37">
        <v>0</v>
      </c>
      <c r="I16" s="37">
        <v>0</v>
      </c>
      <c r="J16" s="37">
        <v>0</v>
      </c>
      <c r="K16" s="242">
        <v>0.91</v>
      </c>
      <c r="L16" s="242"/>
      <c r="M16" s="244">
        <f t="shared" si="0"/>
        <v>0</v>
      </c>
      <c r="N16" s="244"/>
    </row>
    <row r="17" spans="1:14" ht="38.25" customHeight="1">
      <c r="A17" s="241" t="s">
        <v>272</v>
      </c>
      <c r="B17" s="241"/>
      <c r="C17" s="241"/>
      <c r="D17" s="241"/>
      <c r="E17" s="242">
        <v>2000</v>
      </c>
      <c r="F17" s="242"/>
      <c r="G17" s="37">
        <v>2000</v>
      </c>
      <c r="H17" s="37">
        <v>0</v>
      </c>
      <c r="I17" s="37">
        <v>0</v>
      </c>
      <c r="J17" s="37">
        <v>0</v>
      </c>
      <c r="K17" s="242">
        <v>2000</v>
      </c>
      <c r="L17" s="242"/>
      <c r="M17" s="244">
        <f t="shared" si="0"/>
        <v>0</v>
      </c>
      <c r="N17" s="244"/>
    </row>
    <row r="18" spans="1:14" ht="38.25" customHeight="1">
      <c r="A18" s="241" t="s">
        <v>273</v>
      </c>
      <c r="B18" s="241"/>
      <c r="C18" s="241"/>
      <c r="D18" s="241"/>
      <c r="E18" s="242">
        <v>500</v>
      </c>
      <c r="F18" s="242"/>
      <c r="G18" s="37">
        <v>500</v>
      </c>
      <c r="H18" s="37">
        <v>0</v>
      </c>
      <c r="I18" s="37">
        <v>0</v>
      </c>
      <c r="J18" s="37">
        <v>0</v>
      </c>
      <c r="K18" s="242">
        <v>500</v>
      </c>
      <c r="L18" s="242"/>
      <c r="M18" s="244">
        <f t="shared" si="0"/>
        <v>0</v>
      </c>
      <c r="N18" s="244"/>
    </row>
    <row r="19" spans="1:14" ht="38.25" customHeight="1">
      <c r="A19" s="241" t="s">
        <v>93</v>
      </c>
      <c r="B19" s="241"/>
      <c r="C19" s="241"/>
      <c r="D19" s="241"/>
      <c r="E19" s="242">
        <v>425.23</v>
      </c>
      <c r="F19" s="242"/>
      <c r="G19" s="37">
        <v>425.23</v>
      </c>
      <c r="H19" s="37">
        <v>0</v>
      </c>
      <c r="I19" s="37">
        <v>0</v>
      </c>
      <c r="J19" s="37">
        <v>0</v>
      </c>
      <c r="K19" s="242">
        <v>425.23</v>
      </c>
      <c r="L19" s="242"/>
      <c r="M19" s="244">
        <f t="shared" si="0"/>
        <v>0</v>
      </c>
      <c r="N19" s="244"/>
    </row>
    <row r="20" spans="1:14" ht="38.25" customHeight="1">
      <c r="A20" s="241" t="s">
        <v>274</v>
      </c>
      <c r="B20" s="241"/>
      <c r="C20" s="241"/>
      <c r="D20" s="241"/>
      <c r="E20" s="242">
        <v>425.23</v>
      </c>
      <c r="F20" s="242"/>
      <c r="G20" s="37">
        <v>425.23</v>
      </c>
      <c r="H20" s="37">
        <v>0</v>
      </c>
      <c r="I20" s="37">
        <v>0</v>
      </c>
      <c r="J20" s="37">
        <v>0</v>
      </c>
      <c r="K20" s="242">
        <v>425.23</v>
      </c>
      <c r="L20" s="242"/>
      <c r="M20" s="244">
        <f t="shared" si="0"/>
        <v>0</v>
      </c>
      <c r="N20" s="244"/>
    </row>
    <row r="21" spans="1:14" ht="38.25" customHeight="1">
      <c r="A21" s="241" t="s">
        <v>94</v>
      </c>
      <c r="B21" s="241"/>
      <c r="C21" s="241"/>
      <c r="D21" s="241"/>
      <c r="E21" s="242">
        <v>1050.2</v>
      </c>
      <c r="F21" s="242"/>
      <c r="G21" s="37">
        <v>1050.2</v>
      </c>
      <c r="H21" s="37">
        <v>0</v>
      </c>
      <c r="I21" s="37">
        <v>0</v>
      </c>
      <c r="J21" s="37">
        <v>0</v>
      </c>
      <c r="K21" s="242">
        <v>1050.2</v>
      </c>
      <c r="L21" s="242"/>
      <c r="M21" s="244">
        <f t="shared" si="0"/>
        <v>0</v>
      </c>
      <c r="N21" s="244"/>
    </row>
    <row r="22" spans="1:14" ht="38.25" customHeight="1">
      <c r="A22" s="241" t="s">
        <v>275</v>
      </c>
      <c r="B22" s="241"/>
      <c r="C22" s="241"/>
      <c r="D22" s="241"/>
      <c r="E22" s="242">
        <v>990.48</v>
      </c>
      <c r="F22" s="242"/>
      <c r="G22" s="37">
        <v>990.48</v>
      </c>
      <c r="H22" s="37">
        <v>0</v>
      </c>
      <c r="I22" s="37">
        <v>0</v>
      </c>
      <c r="J22" s="37">
        <v>0</v>
      </c>
      <c r="K22" s="242">
        <v>990.48</v>
      </c>
      <c r="L22" s="242"/>
      <c r="M22" s="244">
        <f t="shared" si="0"/>
        <v>0</v>
      </c>
      <c r="N22" s="244"/>
    </row>
    <row r="23" spans="1:14" ht="38.25" customHeight="1">
      <c r="A23" s="241" t="s">
        <v>276</v>
      </c>
      <c r="B23" s="241"/>
      <c r="C23" s="241"/>
      <c r="D23" s="241"/>
      <c r="E23" s="242">
        <v>0.06</v>
      </c>
      <c r="F23" s="242"/>
      <c r="G23" s="37">
        <v>0.06</v>
      </c>
      <c r="H23" s="37">
        <v>0</v>
      </c>
      <c r="I23" s="37">
        <v>0</v>
      </c>
      <c r="J23" s="37">
        <v>0</v>
      </c>
      <c r="K23" s="242">
        <v>0.06</v>
      </c>
      <c r="L23" s="242"/>
      <c r="M23" s="244">
        <f t="shared" si="0"/>
        <v>0</v>
      </c>
      <c r="N23" s="244"/>
    </row>
    <row r="24" spans="1:14" ht="38.25" customHeight="1">
      <c r="A24" s="241" t="s">
        <v>277</v>
      </c>
      <c r="B24" s="241"/>
      <c r="C24" s="241"/>
      <c r="D24" s="241"/>
      <c r="E24" s="242">
        <v>59.66</v>
      </c>
      <c r="F24" s="242"/>
      <c r="G24" s="37">
        <v>59.66</v>
      </c>
      <c r="H24" s="37">
        <v>0</v>
      </c>
      <c r="I24" s="37">
        <v>0</v>
      </c>
      <c r="J24" s="37">
        <v>0</v>
      </c>
      <c r="K24" s="242">
        <v>59.66</v>
      </c>
      <c r="L24" s="242"/>
      <c r="M24" s="244">
        <f t="shared" si="0"/>
        <v>0</v>
      </c>
      <c r="N24" s="244"/>
    </row>
    <row r="25" spans="1:14" ht="38.25" customHeight="1">
      <c r="A25" s="241" t="s">
        <v>95</v>
      </c>
      <c r="B25" s="241"/>
      <c r="C25" s="241"/>
      <c r="D25" s="241"/>
      <c r="E25" s="242">
        <v>0.01</v>
      </c>
      <c r="F25" s="242"/>
      <c r="G25" s="37">
        <v>0.01</v>
      </c>
      <c r="H25" s="37">
        <v>0</v>
      </c>
      <c r="I25" s="37">
        <v>0</v>
      </c>
      <c r="J25" s="37">
        <v>0</v>
      </c>
      <c r="K25" s="242">
        <v>0.01</v>
      </c>
      <c r="L25" s="242"/>
      <c r="M25" s="244">
        <f t="shared" si="0"/>
        <v>0</v>
      </c>
      <c r="N25" s="244"/>
    </row>
    <row r="26" spans="1:14" ht="38.25" customHeight="1">
      <c r="A26" s="241" t="s">
        <v>278</v>
      </c>
      <c r="B26" s="241"/>
      <c r="C26" s="241"/>
      <c r="D26" s="241"/>
      <c r="E26" s="242">
        <v>0.01</v>
      </c>
      <c r="F26" s="242"/>
      <c r="G26" s="37">
        <v>0.01</v>
      </c>
      <c r="H26" s="37">
        <v>0</v>
      </c>
      <c r="I26" s="37">
        <v>0</v>
      </c>
      <c r="J26" s="37">
        <v>0</v>
      </c>
      <c r="K26" s="242">
        <v>0.01</v>
      </c>
      <c r="L26" s="242"/>
      <c r="M26" s="244">
        <f t="shared" si="0"/>
        <v>0</v>
      </c>
      <c r="N26" s="244"/>
    </row>
    <row r="27" spans="1:14" ht="38.25" customHeight="1">
      <c r="A27" s="241" t="s">
        <v>96</v>
      </c>
      <c r="B27" s="241"/>
      <c r="C27" s="241"/>
      <c r="D27" s="241"/>
      <c r="E27" s="242">
        <v>3600</v>
      </c>
      <c r="F27" s="242"/>
      <c r="G27" s="37">
        <v>3600</v>
      </c>
      <c r="H27" s="37">
        <v>0</v>
      </c>
      <c r="I27" s="37">
        <v>0</v>
      </c>
      <c r="J27" s="37">
        <v>3600</v>
      </c>
      <c r="K27" s="242">
        <v>0</v>
      </c>
      <c r="L27" s="242"/>
      <c r="M27" s="244">
        <f t="shared" si="0"/>
        <v>0</v>
      </c>
      <c r="N27" s="244"/>
    </row>
    <row r="28" spans="1:14" ht="38.25" customHeight="1">
      <c r="A28" s="241" t="s">
        <v>279</v>
      </c>
      <c r="B28" s="241"/>
      <c r="C28" s="241"/>
      <c r="D28" s="241"/>
      <c r="E28" s="242">
        <v>3600</v>
      </c>
      <c r="F28" s="242"/>
      <c r="G28" s="37">
        <v>3600</v>
      </c>
      <c r="H28" s="37">
        <v>0</v>
      </c>
      <c r="I28" s="37">
        <v>0</v>
      </c>
      <c r="J28" s="37">
        <v>3600</v>
      </c>
      <c r="K28" s="242">
        <v>0</v>
      </c>
      <c r="L28" s="242"/>
      <c r="M28" s="244">
        <f t="shared" si="0"/>
        <v>0</v>
      </c>
      <c r="N28" s="244"/>
    </row>
    <row r="29" spans="1:14" ht="38.25" customHeight="1">
      <c r="A29" s="241" t="s">
        <v>90</v>
      </c>
      <c r="B29" s="241"/>
      <c r="C29" s="241"/>
      <c r="D29" s="241"/>
      <c r="E29" s="242">
        <v>58088.6</v>
      </c>
      <c r="F29" s="242"/>
      <c r="G29" s="37">
        <v>58088.6</v>
      </c>
      <c r="H29" s="37">
        <v>0</v>
      </c>
      <c r="I29" s="37">
        <v>20858</v>
      </c>
      <c r="J29" s="37">
        <v>17535.650000000001</v>
      </c>
      <c r="K29" s="242">
        <v>19694.95</v>
      </c>
      <c r="L29" s="242"/>
      <c r="M29" s="244">
        <f t="shared" si="0"/>
        <v>35.907217595190794</v>
      </c>
      <c r="N29" s="244"/>
    </row>
  </sheetData>
  <mergeCells count="113">
    <mergeCell ref="A29:D29"/>
    <mergeCell ref="E29:F29"/>
    <mergeCell ref="K29:L29"/>
    <mergeCell ref="M29:N29"/>
    <mergeCell ref="A1:N1"/>
    <mergeCell ref="A27:D27"/>
    <mergeCell ref="E27:F27"/>
    <mergeCell ref="K27:L27"/>
    <mergeCell ref="M27:N27"/>
    <mergeCell ref="A28:D28"/>
    <mergeCell ref="E28:F28"/>
    <mergeCell ref="K28:L28"/>
    <mergeCell ref="M28:N28"/>
    <mergeCell ref="A25:D25"/>
    <mergeCell ref="E25:F25"/>
    <mergeCell ref="K25:L25"/>
    <mergeCell ref="M25:N25"/>
    <mergeCell ref="A26:D26"/>
    <mergeCell ref="E26:F26"/>
    <mergeCell ref="K26:L26"/>
    <mergeCell ref="M26:N26"/>
    <mergeCell ref="A23:D23"/>
    <mergeCell ref="E23:F23"/>
    <mergeCell ref="K23:L23"/>
    <mergeCell ref="M23:N23"/>
    <mergeCell ref="A24:D24"/>
    <mergeCell ref="E24:F24"/>
    <mergeCell ref="K24:L24"/>
    <mergeCell ref="M24:N24"/>
    <mergeCell ref="A21:D21"/>
    <mergeCell ref="E21:F21"/>
    <mergeCell ref="K21:L21"/>
    <mergeCell ref="M21:N21"/>
    <mergeCell ref="A22:D22"/>
    <mergeCell ref="E22:F22"/>
    <mergeCell ref="K22:L22"/>
    <mergeCell ref="M22:N22"/>
    <mergeCell ref="A19:D19"/>
    <mergeCell ref="E19:F19"/>
    <mergeCell ref="K19:L19"/>
    <mergeCell ref="M19:N19"/>
    <mergeCell ref="A20:D20"/>
    <mergeCell ref="E20:F20"/>
    <mergeCell ref="K20:L20"/>
    <mergeCell ref="M20:N20"/>
    <mergeCell ref="A17:D17"/>
    <mergeCell ref="E17:F17"/>
    <mergeCell ref="K17:L17"/>
    <mergeCell ref="M17:N17"/>
    <mergeCell ref="A18:D18"/>
    <mergeCell ref="E18:F18"/>
    <mergeCell ref="K18:L18"/>
    <mergeCell ref="M18:N18"/>
    <mergeCell ref="A15:D15"/>
    <mergeCell ref="E15:F15"/>
    <mergeCell ref="K15:L15"/>
    <mergeCell ref="M15:N15"/>
    <mergeCell ref="A16:D16"/>
    <mergeCell ref="E16:F16"/>
    <mergeCell ref="K16:L16"/>
    <mergeCell ref="M16:N16"/>
    <mergeCell ref="A13:D13"/>
    <mergeCell ref="E13:F13"/>
    <mergeCell ref="K13:L13"/>
    <mergeCell ref="M13:N13"/>
    <mergeCell ref="A14:D14"/>
    <mergeCell ref="E14:F14"/>
    <mergeCell ref="K14:L14"/>
    <mergeCell ref="M14:N14"/>
    <mergeCell ref="A11:D11"/>
    <mergeCell ref="E11:F11"/>
    <mergeCell ref="K11:L11"/>
    <mergeCell ref="M11:N11"/>
    <mergeCell ref="A12:D12"/>
    <mergeCell ref="E12:F12"/>
    <mergeCell ref="K12:L12"/>
    <mergeCell ref="M12:N12"/>
    <mergeCell ref="A9:D9"/>
    <mergeCell ref="E9:F9"/>
    <mergeCell ref="K9:L9"/>
    <mergeCell ref="M9:N9"/>
    <mergeCell ref="A10:D10"/>
    <mergeCell ref="E10:F10"/>
    <mergeCell ref="K10:L10"/>
    <mergeCell ref="M10:N10"/>
    <mergeCell ref="A7:D7"/>
    <mergeCell ref="E7:F7"/>
    <mergeCell ref="K7:L7"/>
    <mergeCell ref="M7:N7"/>
    <mergeCell ref="A8:D8"/>
    <mergeCell ref="E8:F8"/>
    <mergeCell ref="K8:L8"/>
    <mergeCell ref="M8:N8"/>
    <mergeCell ref="A5:D5"/>
    <mergeCell ref="E5:F5"/>
    <mergeCell ref="K5:L5"/>
    <mergeCell ref="M5:N5"/>
    <mergeCell ref="A6:D6"/>
    <mergeCell ref="E6:F6"/>
    <mergeCell ref="K6:L6"/>
    <mergeCell ref="M6:N6"/>
    <mergeCell ref="A3:D3"/>
    <mergeCell ref="E3:F3"/>
    <mergeCell ref="K3:L3"/>
    <mergeCell ref="M3:N3"/>
    <mergeCell ref="A4:D4"/>
    <mergeCell ref="E4:F4"/>
    <mergeCell ref="K4:L4"/>
    <mergeCell ref="M4:N4"/>
    <mergeCell ref="A2:D2"/>
    <mergeCell ref="E2:F2"/>
    <mergeCell ref="K2:L2"/>
    <mergeCell ref="M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A702-D817-4817-882A-985FE1533D1F}">
  <dimension ref="A2:M10"/>
  <sheetViews>
    <sheetView tabSelected="1" workbookViewId="0">
      <selection activeCell="Z10" sqref="Z10"/>
    </sheetView>
  </sheetViews>
  <sheetFormatPr defaultRowHeight="15"/>
  <cols>
    <col min="5" max="5" width="0.140625" customWidth="1"/>
    <col min="6" max="6" width="8.5703125" hidden="1" customWidth="1"/>
    <col min="7" max="10" width="9.140625" hidden="1" customWidth="1"/>
    <col min="11" max="11" width="16.42578125" customWidth="1"/>
    <col min="12" max="12" width="20.140625" customWidth="1"/>
  </cols>
  <sheetData>
    <row r="2" spans="1:13" ht="15" customHeight="1">
      <c r="A2" s="254" t="s">
        <v>322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7"/>
    </row>
    <row r="3" spans="1:13" ht="24">
      <c r="A3" s="220" t="s">
        <v>83</v>
      </c>
      <c r="B3" s="220"/>
      <c r="C3" s="220"/>
      <c r="D3" s="220"/>
      <c r="E3" s="24" t="s">
        <v>81</v>
      </c>
      <c r="F3" s="221" t="s">
        <v>84</v>
      </c>
      <c r="G3" s="221"/>
      <c r="H3" s="221"/>
      <c r="I3" s="221"/>
      <c r="J3" s="221"/>
      <c r="K3" s="221"/>
      <c r="L3" s="256"/>
      <c r="M3" s="2"/>
    </row>
    <row r="4" spans="1:13">
      <c r="A4" s="250" t="s">
        <v>69</v>
      </c>
      <c r="B4" s="251"/>
      <c r="C4" s="251"/>
      <c r="D4" s="251"/>
      <c r="E4" s="251"/>
      <c r="F4" s="252"/>
      <c r="G4" s="115"/>
      <c r="H4" s="115"/>
      <c r="I4" s="115"/>
      <c r="J4" s="115"/>
      <c r="K4" s="116" t="s">
        <v>324</v>
      </c>
      <c r="L4" s="117" t="s">
        <v>323</v>
      </c>
      <c r="M4" s="2" t="s">
        <v>325</v>
      </c>
    </row>
    <row r="5" spans="1:13">
      <c r="A5" s="222" t="s">
        <v>317</v>
      </c>
      <c r="B5" s="222"/>
      <c r="C5" s="222"/>
      <c r="D5" s="222"/>
      <c r="E5" s="222"/>
      <c r="F5" s="222"/>
      <c r="G5" s="222"/>
      <c r="H5" s="222"/>
      <c r="I5" s="222"/>
      <c r="J5" s="253"/>
      <c r="K5" s="114">
        <v>9463347.0800000001</v>
      </c>
      <c r="L5" s="4">
        <v>2458199.85</v>
      </c>
      <c r="M5" s="9">
        <f>L5/K5*100</f>
        <v>25.976008585748712</v>
      </c>
    </row>
    <row r="6" spans="1:13">
      <c r="A6" s="222" t="s">
        <v>318</v>
      </c>
      <c r="B6" s="222"/>
      <c r="C6" s="222"/>
      <c r="D6" s="222"/>
      <c r="E6" s="222"/>
      <c r="F6" s="222"/>
      <c r="G6" s="222"/>
      <c r="H6" s="222"/>
      <c r="I6" s="222"/>
      <c r="J6" s="253"/>
      <c r="K6" s="114">
        <v>2455403.9500000002</v>
      </c>
      <c r="L6" s="4">
        <v>686732.58</v>
      </c>
      <c r="M6" s="9">
        <f t="shared" ref="M6:M10" si="0">L6/K6*100</f>
        <v>27.968211910712281</v>
      </c>
    </row>
    <row r="7" spans="1:13">
      <c r="A7" s="222" t="s">
        <v>319</v>
      </c>
      <c r="B7" s="222"/>
      <c r="C7" s="222"/>
      <c r="D7" s="222"/>
      <c r="E7" s="222"/>
      <c r="F7" s="222"/>
      <c r="G7" s="222"/>
      <c r="H7" s="222"/>
      <c r="I7" s="222"/>
      <c r="J7" s="253"/>
      <c r="K7" s="114">
        <v>262000</v>
      </c>
      <c r="L7" s="4">
        <v>67003.73</v>
      </c>
      <c r="M7" s="9">
        <f t="shared" si="0"/>
        <v>25.5739427480916</v>
      </c>
    </row>
    <row r="8" spans="1:13">
      <c r="A8" s="222" t="s">
        <v>320</v>
      </c>
      <c r="B8" s="222"/>
      <c r="C8" s="222"/>
      <c r="D8" s="222"/>
      <c r="E8" s="222"/>
      <c r="F8" s="222"/>
      <c r="G8" s="222"/>
      <c r="H8" s="222"/>
      <c r="I8" s="222"/>
      <c r="J8" s="253"/>
      <c r="K8" s="114">
        <v>885000.25</v>
      </c>
      <c r="L8" s="4">
        <v>180905.45</v>
      </c>
      <c r="M8" s="9">
        <f t="shared" si="0"/>
        <v>20.44128801093559</v>
      </c>
    </row>
    <row r="9" spans="1:13">
      <c r="A9" s="222" t="s">
        <v>321</v>
      </c>
      <c r="B9" s="222"/>
      <c r="C9" s="222"/>
      <c r="D9" s="222"/>
      <c r="E9" s="222"/>
      <c r="F9" s="222"/>
      <c r="G9" s="222"/>
      <c r="H9" s="222"/>
      <c r="I9" s="222"/>
      <c r="J9" s="253"/>
      <c r="K9" s="114">
        <v>2963032.92</v>
      </c>
      <c r="L9" s="4">
        <v>529494.68000000005</v>
      </c>
      <c r="M9" s="9">
        <f t="shared" si="0"/>
        <v>17.870023529809451</v>
      </c>
    </row>
    <row r="10" spans="1:13">
      <c r="A10" s="222" t="s">
        <v>85</v>
      </c>
      <c r="B10" s="222"/>
      <c r="C10" s="222"/>
      <c r="D10" s="222"/>
      <c r="E10" s="222"/>
      <c r="F10" s="222"/>
      <c r="G10" s="222"/>
      <c r="H10" s="222"/>
      <c r="I10" s="222"/>
      <c r="J10" s="253"/>
      <c r="K10" s="114">
        <v>16028784.199999999</v>
      </c>
      <c r="L10" s="4">
        <v>3922336.29</v>
      </c>
      <c r="M10" s="9">
        <f t="shared" si="0"/>
        <v>24.470578935113497</v>
      </c>
    </row>
  </sheetData>
  <mergeCells count="10">
    <mergeCell ref="A2:L2"/>
    <mergeCell ref="A3:D3"/>
    <mergeCell ref="F3:L3"/>
    <mergeCell ref="A5:J5"/>
    <mergeCell ref="A6:J6"/>
    <mergeCell ref="A4:F4"/>
    <mergeCell ref="A7:J7"/>
    <mergeCell ref="A8:J8"/>
    <mergeCell ref="A9:J9"/>
    <mergeCell ref="A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workbookViewId="0">
      <selection activeCell="K11" sqref="K11"/>
    </sheetView>
  </sheetViews>
  <sheetFormatPr defaultRowHeight="15"/>
  <cols>
    <col min="1" max="1" width="7.140625" customWidth="1"/>
    <col min="2" max="2" width="8.140625" customWidth="1"/>
    <col min="3" max="3" width="16" customWidth="1"/>
    <col min="4" max="4" width="14" customWidth="1"/>
    <col min="5" max="5" width="13.5703125" customWidth="1"/>
    <col min="6" max="7" width="14.42578125" customWidth="1"/>
    <col min="8" max="8" width="6.85546875" customWidth="1"/>
    <col min="10" max="10" width="13.7109375" bestFit="1" customWidth="1"/>
    <col min="11" max="11" width="21.140625" customWidth="1"/>
    <col min="13" max="13" width="17.42578125" bestFit="1" customWidth="1"/>
  </cols>
  <sheetData>
    <row r="1" spans="1:13" ht="0.75" customHeight="1">
      <c r="A1" s="2"/>
      <c r="B1" s="2"/>
      <c r="C1" s="2"/>
      <c r="D1" s="2"/>
      <c r="E1" s="2"/>
      <c r="F1" s="2"/>
      <c r="G1" s="2"/>
      <c r="H1" s="2"/>
    </row>
    <row r="2" spans="1:13" ht="63.75" customHeight="1">
      <c r="A2" s="119" t="s">
        <v>114</v>
      </c>
      <c r="B2" s="120"/>
      <c r="C2" s="120"/>
      <c r="D2" s="120"/>
      <c r="E2" s="120"/>
      <c r="F2" s="120"/>
      <c r="G2" s="120"/>
      <c r="H2" s="121"/>
    </row>
    <row r="3" spans="1:13" ht="51" customHeight="1">
      <c r="A3" s="69" t="s">
        <v>0</v>
      </c>
      <c r="B3" s="70" t="s">
        <v>1</v>
      </c>
      <c r="C3" s="70" t="s">
        <v>97</v>
      </c>
      <c r="D3" s="70" t="s">
        <v>98</v>
      </c>
      <c r="E3" s="70" t="s">
        <v>99</v>
      </c>
      <c r="F3" s="70" t="s">
        <v>100</v>
      </c>
      <c r="G3" s="71" t="s">
        <v>101</v>
      </c>
      <c r="H3" s="71" t="s">
        <v>50</v>
      </c>
      <c r="I3" s="14"/>
      <c r="J3" s="14"/>
    </row>
    <row r="4" spans="1:13" ht="60.75">
      <c r="A4" s="72" t="s">
        <v>50</v>
      </c>
      <c r="B4" s="72" t="s">
        <v>0</v>
      </c>
      <c r="C4" s="72" t="s">
        <v>1</v>
      </c>
      <c r="D4" s="72"/>
      <c r="E4" s="72"/>
      <c r="F4" s="72"/>
      <c r="G4" s="72"/>
      <c r="H4" s="73" t="s">
        <v>101</v>
      </c>
      <c r="I4" s="14"/>
      <c r="J4" s="14"/>
    </row>
    <row r="5" spans="1:13" ht="27.75" customHeight="1">
      <c r="A5" s="72"/>
      <c r="B5" s="74" t="s">
        <v>2</v>
      </c>
      <c r="C5" s="75">
        <f>C6+C8+C12+C20+C23+C27+C31+C33+C35</f>
        <v>1134072</v>
      </c>
      <c r="D5" s="75">
        <f t="shared" ref="D5:G5" si="0">D6+D8+D12+D20+D23+D27+D31+D33+D35</f>
        <v>51547.38</v>
      </c>
      <c r="E5" s="75">
        <f t="shared" si="0"/>
        <v>37673.699999999997</v>
      </c>
      <c r="F5" s="75">
        <f t="shared" si="0"/>
        <v>65027.770000000004</v>
      </c>
      <c r="G5" s="75">
        <f t="shared" si="0"/>
        <v>154248.85</v>
      </c>
      <c r="H5" s="76">
        <f>G5/C5*100</f>
        <v>13.601327781657602</v>
      </c>
      <c r="J5" s="1"/>
      <c r="K5" s="11"/>
    </row>
    <row r="6" spans="1:13" ht="29.25" customHeight="1">
      <c r="A6" s="77"/>
      <c r="B6" s="78" t="s">
        <v>51</v>
      </c>
      <c r="C6" s="79">
        <f>C7</f>
        <v>60000</v>
      </c>
      <c r="D6" s="79">
        <f>D7</f>
        <v>2205.5</v>
      </c>
      <c r="E6" s="79">
        <f>E7</f>
        <v>1894</v>
      </c>
      <c r="F6" s="79">
        <f>F7</f>
        <v>2274.5</v>
      </c>
      <c r="G6" s="79">
        <f>G7</f>
        <v>6374</v>
      </c>
      <c r="H6" s="80">
        <f t="shared" ref="H6:H37" si="1">G6/C6*100</f>
        <v>10.623333333333333</v>
      </c>
    </row>
    <row r="7" spans="1:13" ht="27.75" customHeight="1">
      <c r="A7" s="72" t="s">
        <v>4</v>
      </c>
      <c r="B7" s="74" t="s">
        <v>5</v>
      </c>
      <c r="C7" s="76">
        <v>60000</v>
      </c>
      <c r="D7" s="76">
        <v>2205.5</v>
      </c>
      <c r="E7" s="76">
        <v>1894</v>
      </c>
      <c r="F7" s="76">
        <v>2274.5</v>
      </c>
      <c r="G7" s="81">
        <f>D7+E7+F7</f>
        <v>6374</v>
      </c>
      <c r="H7" s="76">
        <f t="shared" si="1"/>
        <v>10.623333333333333</v>
      </c>
      <c r="J7" s="11"/>
    </row>
    <row r="8" spans="1:13" ht="45" customHeight="1">
      <c r="A8" s="77"/>
      <c r="B8" s="78" t="s">
        <v>52</v>
      </c>
      <c r="C8" s="82">
        <f>C9+C10+C11</f>
        <v>662113</v>
      </c>
      <c r="D8" s="82">
        <f t="shared" ref="D8:F8" si="2">D9+D10+D11</f>
        <v>21124.879999999997</v>
      </c>
      <c r="E8" s="82">
        <f t="shared" si="2"/>
        <v>14289.7</v>
      </c>
      <c r="F8" s="82">
        <f t="shared" si="2"/>
        <v>35818.770000000004</v>
      </c>
      <c r="G8" s="79">
        <f>G9+G10+G11</f>
        <v>71233.350000000006</v>
      </c>
      <c r="H8" s="80">
        <f t="shared" si="1"/>
        <v>10.758488354706826</v>
      </c>
    </row>
    <row r="9" spans="1:13" ht="36.75">
      <c r="A9" s="72" t="s">
        <v>7</v>
      </c>
      <c r="B9" s="74" t="s">
        <v>8</v>
      </c>
      <c r="C9" s="76">
        <v>542113</v>
      </c>
      <c r="D9" s="76">
        <v>15485.88</v>
      </c>
      <c r="E9" s="76">
        <v>10067.950000000001</v>
      </c>
      <c r="F9" s="76">
        <v>28816.33</v>
      </c>
      <c r="G9" s="76">
        <f>D9+E9+F9</f>
        <v>54370.16</v>
      </c>
      <c r="H9" s="76">
        <f t="shared" si="1"/>
        <v>10.029303853624615</v>
      </c>
    </row>
    <row r="10" spans="1:13" ht="96.75">
      <c r="A10" s="72" t="s">
        <v>9</v>
      </c>
      <c r="B10" s="74" t="s">
        <v>53</v>
      </c>
      <c r="C10" s="76">
        <v>70000</v>
      </c>
      <c r="D10" s="76">
        <v>2785</v>
      </c>
      <c r="E10" s="76">
        <v>1347.75</v>
      </c>
      <c r="F10" s="76">
        <v>3860</v>
      </c>
      <c r="G10" s="76">
        <f>SUM(D10:F10)</f>
        <v>7992.75</v>
      </c>
      <c r="H10" s="76">
        <f t="shared" si="1"/>
        <v>11.418214285714285</v>
      </c>
      <c r="J10" s="11"/>
    </row>
    <row r="11" spans="1:13" ht="60.75">
      <c r="A11" s="72" t="s">
        <v>11</v>
      </c>
      <c r="B11" s="74" t="s">
        <v>12</v>
      </c>
      <c r="C11" s="76">
        <v>50000</v>
      </c>
      <c r="D11" s="76">
        <v>2854</v>
      </c>
      <c r="E11" s="76">
        <v>2874</v>
      </c>
      <c r="F11" s="76">
        <v>3142.44</v>
      </c>
      <c r="G11" s="76">
        <f>SUM(D11:F11)</f>
        <v>8870.44</v>
      </c>
      <c r="H11" s="76">
        <f t="shared" si="1"/>
        <v>17.740880000000001</v>
      </c>
    </row>
    <row r="12" spans="1:13" ht="30" customHeight="1">
      <c r="A12" s="77"/>
      <c r="B12" s="78" t="s">
        <v>54</v>
      </c>
      <c r="C12" s="83">
        <f>C13+C14+C15+C16+C17+C18+C19</f>
        <v>142959</v>
      </c>
      <c r="D12" s="83">
        <f t="shared" ref="D12:G12" si="3">D13+D14+D15+D16+D17+D18+D19</f>
        <v>8230</v>
      </c>
      <c r="E12" s="83">
        <f t="shared" si="3"/>
        <v>6850</v>
      </c>
      <c r="F12" s="83">
        <f t="shared" si="3"/>
        <v>8155</v>
      </c>
      <c r="G12" s="83">
        <f t="shared" si="3"/>
        <v>23235</v>
      </c>
      <c r="H12" s="80">
        <f t="shared" si="1"/>
        <v>16.252911673976456</v>
      </c>
    </row>
    <row r="13" spans="1:13" ht="30.75" customHeight="1">
      <c r="A13" s="72" t="s">
        <v>14</v>
      </c>
      <c r="B13" s="74" t="s">
        <v>15</v>
      </c>
      <c r="C13" s="76">
        <v>70000</v>
      </c>
      <c r="D13" s="76">
        <v>7880</v>
      </c>
      <c r="E13" s="76">
        <v>6285</v>
      </c>
      <c r="F13" s="76">
        <v>7780</v>
      </c>
      <c r="G13" s="81">
        <f>D13+E13+F13</f>
        <v>21945</v>
      </c>
      <c r="H13" s="76">
        <f t="shared" si="1"/>
        <v>31.35</v>
      </c>
    </row>
    <row r="14" spans="1:13" ht="36.75">
      <c r="A14" s="72" t="s">
        <v>16</v>
      </c>
      <c r="B14" s="74" t="s">
        <v>17</v>
      </c>
      <c r="C14" s="76">
        <v>1000</v>
      </c>
      <c r="D14" s="76"/>
      <c r="E14" s="76">
        <v>10</v>
      </c>
      <c r="F14" s="76"/>
      <c r="G14" s="81">
        <f t="shared" ref="G14:G19" si="4">D14+E14+F14</f>
        <v>10</v>
      </c>
      <c r="H14" s="76">
        <f t="shared" si="1"/>
        <v>1</v>
      </c>
    </row>
    <row r="15" spans="1:13" ht="60.75">
      <c r="A15" s="72" t="s">
        <v>18</v>
      </c>
      <c r="B15" s="74" t="s">
        <v>19</v>
      </c>
      <c r="C15" s="76">
        <v>19500</v>
      </c>
      <c r="D15" s="76">
        <v>300</v>
      </c>
      <c r="E15" s="76">
        <v>495</v>
      </c>
      <c r="F15" s="76">
        <v>375</v>
      </c>
      <c r="G15" s="81">
        <f t="shared" si="4"/>
        <v>1170</v>
      </c>
      <c r="H15" s="76">
        <f t="shared" si="1"/>
        <v>6</v>
      </c>
      <c r="K15" s="11"/>
      <c r="M15" s="11"/>
    </row>
    <row r="16" spans="1:13" ht="72.75">
      <c r="A16" s="72" t="s">
        <v>20</v>
      </c>
      <c r="B16" s="74" t="s">
        <v>21</v>
      </c>
      <c r="C16" s="76">
        <v>1000</v>
      </c>
      <c r="D16" s="76">
        <v>20</v>
      </c>
      <c r="E16" s="76"/>
      <c r="F16" s="76"/>
      <c r="G16" s="81">
        <f t="shared" si="4"/>
        <v>20</v>
      </c>
      <c r="H16" s="76">
        <f t="shared" si="1"/>
        <v>2</v>
      </c>
    </row>
    <row r="17" spans="1:11" ht="48.75">
      <c r="A17" s="72" t="s">
        <v>27</v>
      </c>
      <c r="B17" s="74" t="s">
        <v>55</v>
      </c>
      <c r="C17" s="76">
        <v>1000</v>
      </c>
      <c r="D17" s="72"/>
      <c r="E17" s="72"/>
      <c r="F17" s="72"/>
      <c r="G17" s="81">
        <f t="shared" si="4"/>
        <v>0</v>
      </c>
      <c r="H17" s="76">
        <f t="shared" si="1"/>
        <v>0</v>
      </c>
    </row>
    <row r="18" spans="1:11" ht="48.75">
      <c r="A18" s="72" t="s">
        <v>22</v>
      </c>
      <c r="B18" s="74" t="s">
        <v>23</v>
      </c>
      <c r="C18" s="76">
        <v>459</v>
      </c>
      <c r="D18" s="72"/>
      <c r="E18" s="72"/>
      <c r="F18" s="72"/>
      <c r="G18" s="81">
        <f t="shared" si="4"/>
        <v>0</v>
      </c>
      <c r="H18" s="76">
        <f t="shared" si="1"/>
        <v>0</v>
      </c>
      <c r="K18" s="11"/>
    </row>
    <row r="19" spans="1:11" ht="60.75">
      <c r="A19" s="72" t="s">
        <v>24</v>
      </c>
      <c r="B19" s="74" t="s">
        <v>25</v>
      </c>
      <c r="C19" s="76">
        <v>50000</v>
      </c>
      <c r="D19" s="72">
        <v>30</v>
      </c>
      <c r="E19" s="72">
        <v>60</v>
      </c>
      <c r="F19" s="72"/>
      <c r="G19" s="81">
        <f t="shared" si="4"/>
        <v>90</v>
      </c>
      <c r="H19" s="76">
        <f t="shared" si="1"/>
        <v>0.18</v>
      </c>
    </row>
    <row r="20" spans="1:11" ht="28.5" customHeight="1">
      <c r="A20" s="84"/>
      <c r="B20" s="78" t="s">
        <v>56</v>
      </c>
      <c r="C20" s="85">
        <f>C21+C22</f>
        <v>6000</v>
      </c>
      <c r="D20" s="84"/>
      <c r="E20" s="84"/>
      <c r="F20" s="84"/>
      <c r="G20" s="84"/>
      <c r="H20" s="80">
        <f t="shared" si="1"/>
        <v>0</v>
      </c>
    </row>
    <row r="21" spans="1:11" ht="48.75">
      <c r="A21" s="72" t="s">
        <v>57</v>
      </c>
      <c r="B21" s="74" t="s">
        <v>58</v>
      </c>
      <c r="C21" s="76">
        <v>5000</v>
      </c>
      <c r="D21" s="72"/>
      <c r="E21" s="72"/>
      <c r="F21" s="72"/>
      <c r="G21" s="72"/>
      <c r="H21" s="76">
        <f t="shared" si="1"/>
        <v>0</v>
      </c>
    </row>
    <row r="22" spans="1:11" ht="48.75">
      <c r="A22" s="72" t="s">
        <v>59</v>
      </c>
      <c r="B22" s="74" t="s">
        <v>60</v>
      </c>
      <c r="C22" s="76">
        <v>1000</v>
      </c>
      <c r="D22" s="72"/>
      <c r="E22" s="72"/>
      <c r="F22" s="72"/>
      <c r="G22" s="72"/>
      <c r="H22" s="76">
        <f t="shared" si="1"/>
        <v>0</v>
      </c>
    </row>
    <row r="23" spans="1:11" ht="26.25" customHeight="1">
      <c r="A23" s="84"/>
      <c r="B23" s="78" t="s">
        <v>61</v>
      </c>
      <c r="C23" s="85">
        <f>C24+C25+C26</f>
        <v>65000</v>
      </c>
      <c r="D23" s="85">
        <f t="shared" ref="D23:G23" si="5">D24+D25+D26</f>
        <v>5054</v>
      </c>
      <c r="E23" s="85">
        <f t="shared" si="5"/>
        <v>4982</v>
      </c>
      <c r="F23" s="85">
        <f t="shared" si="5"/>
        <v>4972</v>
      </c>
      <c r="G23" s="85">
        <f t="shared" si="5"/>
        <v>15008</v>
      </c>
      <c r="H23" s="80">
        <f t="shared" si="1"/>
        <v>23.08923076923077</v>
      </c>
    </row>
    <row r="24" spans="1:11" ht="96.75">
      <c r="A24" s="72" t="s">
        <v>30</v>
      </c>
      <c r="B24" s="74" t="s">
        <v>62</v>
      </c>
      <c r="C24" s="76">
        <v>30000</v>
      </c>
      <c r="D24" s="76">
        <v>2630</v>
      </c>
      <c r="E24" s="76">
        <v>2460</v>
      </c>
      <c r="F24" s="76">
        <v>2050</v>
      </c>
      <c r="G24" s="76">
        <f>D24+E24+F24</f>
        <v>7140</v>
      </c>
      <c r="H24" s="76">
        <f t="shared" si="1"/>
        <v>23.799999999999997</v>
      </c>
    </row>
    <row r="25" spans="1:11" ht="60.75">
      <c r="A25" s="72" t="s">
        <v>32</v>
      </c>
      <c r="B25" s="74" t="s">
        <v>33</v>
      </c>
      <c r="C25" s="76">
        <v>15000</v>
      </c>
      <c r="D25" s="76">
        <v>1037</v>
      </c>
      <c r="E25" s="76">
        <v>784</v>
      </c>
      <c r="F25" s="76">
        <v>1900</v>
      </c>
      <c r="G25" s="76">
        <f>D25+E25+F25</f>
        <v>3721</v>
      </c>
      <c r="H25" s="76">
        <f t="shared" si="1"/>
        <v>24.806666666666665</v>
      </c>
    </row>
    <row r="26" spans="1:11" ht="72.75">
      <c r="A26" s="72" t="s">
        <v>34</v>
      </c>
      <c r="B26" s="74" t="s">
        <v>35</v>
      </c>
      <c r="C26" s="76">
        <v>20000</v>
      </c>
      <c r="D26" s="76">
        <v>1387</v>
      </c>
      <c r="E26" s="76">
        <v>1738</v>
      </c>
      <c r="F26" s="76">
        <v>1022</v>
      </c>
      <c r="G26" s="76">
        <f>D26+E26+F26</f>
        <v>4147</v>
      </c>
      <c r="H26" s="76">
        <f t="shared" si="1"/>
        <v>20.734999999999999</v>
      </c>
    </row>
    <row r="27" spans="1:11" ht="30" customHeight="1">
      <c r="A27" s="77"/>
      <c r="B27" s="78" t="s">
        <v>63</v>
      </c>
      <c r="C27" s="83">
        <f>C28+C29+C30</f>
        <v>95000</v>
      </c>
      <c r="D27" s="83">
        <f t="shared" ref="D27:F27" si="6">D28+D29+D30</f>
        <v>5693</v>
      </c>
      <c r="E27" s="83">
        <f t="shared" si="6"/>
        <v>180</v>
      </c>
      <c r="F27" s="83">
        <f t="shared" si="6"/>
        <v>1253</v>
      </c>
      <c r="G27" s="79">
        <f>G28+G29+G30</f>
        <v>7126</v>
      </c>
      <c r="H27" s="80">
        <f t="shared" si="1"/>
        <v>7.501052631578947</v>
      </c>
    </row>
    <row r="28" spans="1:11" ht="48.75">
      <c r="A28" s="72" t="s">
        <v>37</v>
      </c>
      <c r="B28" s="74" t="s">
        <v>38</v>
      </c>
      <c r="C28" s="76">
        <v>65000</v>
      </c>
      <c r="D28" s="76">
        <v>4284</v>
      </c>
      <c r="E28" s="76"/>
      <c r="F28" s="76">
        <v>870</v>
      </c>
      <c r="G28" s="81">
        <f>D28+E28+F28</f>
        <v>5154</v>
      </c>
      <c r="H28" s="76">
        <f t="shared" si="1"/>
        <v>7.9292307692307693</v>
      </c>
    </row>
    <row r="29" spans="1:11" ht="60.75">
      <c r="A29" s="72" t="s">
        <v>41</v>
      </c>
      <c r="B29" s="74" t="s">
        <v>64</v>
      </c>
      <c r="C29" s="76">
        <v>20000</v>
      </c>
      <c r="D29" s="76">
        <v>1329</v>
      </c>
      <c r="E29" s="76"/>
      <c r="F29" s="72">
        <v>303</v>
      </c>
      <c r="G29" s="81">
        <f t="shared" ref="G29:G30" si="7">D29+E29+F29</f>
        <v>1632</v>
      </c>
      <c r="H29" s="76">
        <f t="shared" si="1"/>
        <v>8.16</v>
      </c>
    </row>
    <row r="30" spans="1:11" ht="60.75">
      <c r="A30" s="72" t="s">
        <v>39</v>
      </c>
      <c r="B30" s="74" t="s">
        <v>40</v>
      </c>
      <c r="C30" s="76">
        <v>10000</v>
      </c>
      <c r="D30" s="76">
        <v>80</v>
      </c>
      <c r="E30" s="76">
        <v>180</v>
      </c>
      <c r="F30" s="76">
        <v>80</v>
      </c>
      <c r="G30" s="81">
        <f t="shared" si="7"/>
        <v>340</v>
      </c>
      <c r="H30" s="76">
        <f t="shared" si="1"/>
        <v>3.4000000000000004</v>
      </c>
    </row>
    <row r="31" spans="1:11" ht="30.75" customHeight="1">
      <c r="A31" s="77"/>
      <c r="B31" s="78" t="s">
        <v>43</v>
      </c>
      <c r="C31" s="79">
        <f>C32</f>
        <v>56000</v>
      </c>
      <c r="D31" s="79">
        <f t="shared" ref="D31" si="8">D32</f>
        <v>5450.5</v>
      </c>
      <c r="E31" s="79">
        <f t="shared" ref="E31" si="9">E32</f>
        <v>5380</v>
      </c>
      <c r="F31" s="79">
        <f t="shared" ref="F31" si="10">F32</f>
        <v>8445</v>
      </c>
      <c r="G31" s="79">
        <f t="shared" ref="G31" si="11">G32</f>
        <v>19275.5</v>
      </c>
      <c r="H31" s="80">
        <f t="shared" si="1"/>
        <v>34.42053571428572</v>
      </c>
    </row>
    <row r="32" spans="1:11" ht="36.75">
      <c r="A32" s="72" t="s">
        <v>65</v>
      </c>
      <c r="B32" s="74" t="s">
        <v>44</v>
      </c>
      <c r="C32" s="76">
        <v>56000</v>
      </c>
      <c r="D32" s="76">
        <v>5450.5</v>
      </c>
      <c r="E32" s="76">
        <v>5380</v>
      </c>
      <c r="F32" s="76">
        <v>8445</v>
      </c>
      <c r="G32" s="81">
        <f>D32+E32+F32</f>
        <v>19275.5</v>
      </c>
      <c r="H32" s="76">
        <f t="shared" si="1"/>
        <v>34.42053571428572</v>
      </c>
    </row>
    <row r="33" spans="1:8" ht="32.25" customHeight="1">
      <c r="A33" s="77"/>
      <c r="B33" s="78" t="s">
        <v>45</v>
      </c>
      <c r="C33" s="79">
        <f>C34</f>
        <v>2000</v>
      </c>
      <c r="D33" s="79">
        <f>D34</f>
        <v>27</v>
      </c>
      <c r="E33" s="79">
        <f>E34</f>
        <v>30</v>
      </c>
      <c r="F33" s="79">
        <f>F34</f>
        <v>77.5</v>
      </c>
      <c r="G33" s="79">
        <f>G34</f>
        <v>134.5</v>
      </c>
      <c r="H33" s="80">
        <f t="shared" si="1"/>
        <v>6.7250000000000005</v>
      </c>
    </row>
    <row r="34" spans="1:8" ht="48.75">
      <c r="A34" s="72" t="s">
        <v>46</v>
      </c>
      <c r="B34" s="74" t="s">
        <v>47</v>
      </c>
      <c r="C34" s="76">
        <v>2000</v>
      </c>
      <c r="D34" s="76">
        <v>27</v>
      </c>
      <c r="E34" s="76">
        <v>30</v>
      </c>
      <c r="F34" s="76">
        <v>77.5</v>
      </c>
      <c r="G34" s="76">
        <f>D34+E34+F34</f>
        <v>134.5</v>
      </c>
      <c r="H34" s="76">
        <f t="shared" si="1"/>
        <v>6.7250000000000005</v>
      </c>
    </row>
    <row r="35" spans="1:8" ht="27.75" customHeight="1">
      <c r="A35" s="77"/>
      <c r="B35" s="78" t="s">
        <v>102</v>
      </c>
      <c r="C35" s="83">
        <v>45000</v>
      </c>
      <c r="D35" s="77">
        <f>D36</f>
        <v>3762.5</v>
      </c>
      <c r="E35" s="79">
        <f>E36</f>
        <v>4068</v>
      </c>
      <c r="F35" s="80">
        <f>F36</f>
        <v>4032</v>
      </c>
      <c r="G35" s="79">
        <f>D35+E35+F35</f>
        <v>11862.5</v>
      </c>
      <c r="H35" s="80">
        <f t="shared" si="1"/>
        <v>26.361111111111114</v>
      </c>
    </row>
    <row r="36" spans="1:8" ht="36.75">
      <c r="A36" s="86">
        <v>55600</v>
      </c>
      <c r="B36" s="74" t="s">
        <v>103</v>
      </c>
      <c r="C36" s="76">
        <v>45000</v>
      </c>
      <c r="D36" s="72">
        <v>3762.5</v>
      </c>
      <c r="E36" s="76">
        <v>4068</v>
      </c>
      <c r="F36" s="76">
        <v>4032</v>
      </c>
      <c r="G36" s="79">
        <f>D36+E36+F36</f>
        <v>11862.5</v>
      </c>
      <c r="H36" s="76">
        <f t="shared" si="1"/>
        <v>26.361111111111114</v>
      </c>
    </row>
    <row r="37" spans="1:8" ht="36.75">
      <c r="A37" s="86">
        <v>56000</v>
      </c>
      <c r="B37" s="74" t="s">
        <v>104</v>
      </c>
      <c r="C37" s="76"/>
      <c r="D37" s="72"/>
      <c r="E37" s="87"/>
      <c r="F37" s="72"/>
      <c r="G37" s="72"/>
      <c r="H37" s="76" t="e">
        <f t="shared" si="1"/>
        <v>#DIV/0!</v>
      </c>
    </row>
    <row r="38" spans="1:8">
      <c r="A38" s="66"/>
      <c r="B38" s="67" t="s">
        <v>77</v>
      </c>
      <c r="C38" s="67"/>
      <c r="D38" s="67"/>
      <c r="E38" s="67"/>
      <c r="F38" s="67"/>
      <c r="G38" s="68">
        <f>G6+G8+G12+G20+G23+G27+G31+G33+G35</f>
        <v>154248.85</v>
      </c>
      <c r="H38" s="65"/>
    </row>
  </sheetData>
  <mergeCells count="1">
    <mergeCell ref="A2:H2"/>
  </mergeCells>
  <pageMargins left="0.75" right="0.75" top="1" bottom="1" header="0.5" footer="0.5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B3C6-9D98-4705-943D-1940E7960630}">
  <dimension ref="A1:AD106"/>
  <sheetViews>
    <sheetView showGridLines="0" topLeftCell="A19" workbookViewId="0">
      <selection activeCell="Z20" sqref="Z20:Z67"/>
    </sheetView>
  </sheetViews>
  <sheetFormatPr defaultRowHeight="12.75"/>
  <cols>
    <col min="1" max="1" width="3.42578125" style="42" customWidth="1"/>
    <col min="2" max="2" width="10.5703125" style="42" customWidth="1"/>
    <col min="3" max="3" width="1.140625" style="42" customWidth="1"/>
    <col min="4" max="4" width="1.85546875" style="42" customWidth="1"/>
    <col min="5" max="5" width="6.85546875" style="42" customWidth="1"/>
    <col min="6" max="6" width="4" style="42" customWidth="1"/>
    <col min="7" max="7" width="16.85546875" style="42" customWidth="1"/>
    <col min="8" max="8" width="0.7109375" style="42" customWidth="1"/>
    <col min="9" max="9" width="1.85546875" style="42" customWidth="1"/>
    <col min="10" max="10" width="2" style="42" hidden="1" customWidth="1"/>
    <col min="11" max="11" width="3.5703125" style="42" customWidth="1"/>
    <col min="12" max="12" width="17.7109375" style="42" customWidth="1"/>
    <col min="13" max="13" width="0.7109375" style="42" customWidth="1"/>
    <col min="14" max="14" width="4" style="42" customWidth="1"/>
    <col min="15" max="15" width="14.42578125" style="42" hidden="1" customWidth="1"/>
    <col min="16" max="16" width="2" style="42" hidden="1" customWidth="1"/>
    <col min="17" max="17" width="3.5703125" style="42" hidden="1" customWidth="1"/>
    <col min="18" max="18" width="1" style="42" hidden="1" customWidth="1"/>
    <col min="19" max="19" width="4.140625" style="42" hidden="1" customWidth="1"/>
    <col min="20" max="20" width="8" style="42" hidden="1" customWidth="1"/>
    <col min="21" max="21" width="0.28515625" style="42" hidden="1" customWidth="1"/>
    <col min="22" max="22" width="1.5703125" style="42" hidden="1" customWidth="1"/>
    <col min="23" max="23" width="5.85546875" style="42" hidden="1" customWidth="1"/>
    <col min="24" max="24" width="7" style="42" hidden="1" customWidth="1"/>
    <col min="25" max="25" width="0.140625" style="42" customWidth="1"/>
    <col min="26" max="26" width="14.140625" style="42" customWidth="1"/>
    <col min="27" max="27" width="14.7109375" style="42" customWidth="1"/>
    <col min="28" max="28" width="18.85546875" style="42" customWidth="1"/>
    <col min="29" max="29" width="33.42578125" style="42" customWidth="1"/>
    <col min="30" max="30" width="41.140625" style="42" customWidth="1"/>
    <col min="31" max="31" width="12.42578125" style="42" customWidth="1"/>
    <col min="32" max="32" width="13.5703125" style="42" bestFit="1" customWidth="1"/>
    <col min="33" max="33" width="9.140625" style="42"/>
    <col min="34" max="34" width="11.7109375" style="42" customWidth="1"/>
    <col min="35" max="16384" width="9.140625" style="42"/>
  </cols>
  <sheetData>
    <row r="1" spans="1:30" ht="2.1" customHeight="1">
      <c r="A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122" t="s">
        <v>314</v>
      </c>
      <c r="T1" s="122"/>
      <c r="U1" s="122"/>
      <c r="V1" s="62" t="s">
        <v>81</v>
      </c>
      <c r="W1" s="123" t="s">
        <v>313</v>
      </c>
      <c r="X1" s="123"/>
      <c r="Y1" s="46"/>
    </row>
    <row r="2" spans="1:30" ht="20.100000000000001" customHeight="1">
      <c r="A2" s="46"/>
      <c r="B2" s="124" t="s">
        <v>315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</row>
    <row r="3" spans="1:30" ht="20.100000000000001" customHeight="1">
      <c r="A3" s="46"/>
      <c r="B3" s="126" t="s">
        <v>82</v>
      </c>
      <c r="C3" s="126"/>
      <c r="D3" s="126"/>
      <c r="E3" s="126"/>
      <c r="F3" s="126"/>
      <c r="G3" s="126"/>
      <c r="H3" s="126"/>
      <c r="I3" s="126"/>
      <c r="J3" s="126"/>
      <c r="K3" s="126"/>
      <c r="L3" s="126" t="s">
        <v>312</v>
      </c>
      <c r="M3" s="126"/>
      <c r="N3" s="126"/>
      <c r="O3" s="127" t="s">
        <v>311</v>
      </c>
      <c r="P3" s="128"/>
      <c r="Q3" s="128"/>
      <c r="R3" s="128"/>
      <c r="S3" s="129"/>
      <c r="T3" s="130" t="s">
        <v>310</v>
      </c>
      <c r="U3" s="131"/>
      <c r="V3" s="131"/>
      <c r="W3" s="131"/>
      <c r="X3" s="131"/>
      <c r="Y3" s="131"/>
      <c r="Z3" s="88"/>
      <c r="AA3" s="88"/>
    </row>
    <row r="4" spans="1:30" ht="29.25" customHeight="1">
      <c r="A4" s="46"/>
      <c r="B4" s="149"/>
      <c r="C4" s="150"/>
      <c r="D4" s="150"/>
      <c r="E4" s="150"/>
      <c r="F4" s="150"/>
      <c r="G4" s="150"/>
      <c r="H4" s="150"/>
      <c r="I4" s="150"/>
      <c r="J4" s="150"/>
      <c r="K4" s="151"/>
      <c r="L4" s="146">
        <v>2024</v>
      </c>
      <c r="M4" s="147"/>
      <c r="N4" s="148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  <c r="Z4" s="91">
        <v>2025</v>
      </c>
      <c r="AA4" s="92" t="s">
        <v>309</v>
      </c>
    </row>
    <row r="5" spans="1:30" ht="20.100000000000001" customHeight="1">
      <c r="A5" s="46"/>
      <c r="B5" s="132" t="s">
        <v>116</v>
      </c>
      <c r="C5" s="132"/>
      <c r="D5" s="132"/>
      <c r="E5" s="132"/>
      <c r="F5" s="132"/>
      <c r="G5" s="132"/>
      <c r="H5" s="132"/>
      <c r="I5" s="132"/>
      <c r="J5" s="132"/>
      <c r="K5" s="132"/>
      <c r="L5" s="134">
        <v>1643910.21</v>
      </c>
      <c r="M5" s="134"/>
      <c r="N5" s="134"/>
      <c r="O5" s="135">
        <v>1912605.48</v>
      </c>
      <c r="P5" s="136"/>
      <c r="Q5" s="136"/>
      <c r="R5" s="136"/>
      <c r="S5" s="137"/>
      <c r="T5" s="135">
        <v>10043.19</v>
      </c>
      <c r="U5" s="136"/>
      <c r="V5" s="136"/>
      <c r="W5" s="136"/>
      <c r="X5" s="136"/>
      <c r="Y5" s="138"/>
      <c r="Z5" s="52">
        <f t="shared" ref="Z5:Z15" si="0">O5-T5</f>
        <v>1902562.29</v>
      </c>
      <c r="AA5" s="51">
        <f t="shared" ref="AA5:AA15" si="1">Z5/L5*100</f>
        <v>115.7339542285585</v>
      </c>
    </row>
    <row r="6" spans="1:30" ht="20.100000000000001" customHeight="1">
      <c r="A6" s="46"/>
      <c r="B6" s="132" t="s">
        <v>117</v>
      </c>
      <c r="C6" s="132"/>
      <c r="D6" s="132"/>
      <c r="E6" s="132"/>
      <c r="F6" s="132"/>
      <c r="G6" s="132"/>
      <c r="H6" s="132"/>
      <c r="I6" s="132"/>
      <c r="J6" s="132"/>
      <c r="K6" s="132"/>
      <c r="L6" s="133">
        <v>99272.68</v>
      </c>
      <c r="M6" s="133"/>
      <c r="N6" s="133"/>
      <c r="O6" s="135">
        <v>130835.7</v>
      </c>
      <c r="P6" s="136"/>
      <c r="Q6" s="136"/>
      <c r="R6" s="136"/>
      <c r="S6" s="137"/>
      <c r="T6" s="135">
        <v>0</v>
      </c>
      <c r="U6" s="136"/>
      <c r="V6" s="136"/>
      <c r="W6" s="136"/>
      <c r="X6" s="136"/>
      <c r="Y6" s="138"/>
      <c r="Z6" s="52">
        <f t="shared" si="0"/>
        <v>130835.7</v>
      </c>
      <c r="AA6" s="51">
        <f t="shared" si="1"/>
        <v>131.79426605587761</v>
      </c>
    </row>
    <row r="7" spans="1:30" ht="20.100000000000001" customHeight="1">
      <c r="A7" s="46"/>
      <c r="B7" s="132" t="s">
        <v>118</v>
      </c>
      <c r="C7" s="132"/>
      <c r="D7" s="132"/>
      <c r="E7" s="132"/>
      <c r="F7" s="132"/>
      <c r="G7" s="132"/>
      <c r="H7" s="132"/>
      <c r="I7" s="132"/>
      <c r="J7" s="132"/>
      <c r="K7" s="132"/>
      <c r="L7" s="134">
        <v>100678.54</v>
      </c>
      <c r="M7" s="134"/>
      <c r="N7" s="134"/>
      <c r="O7" s="135">
        <v>117021.51</v>
      </c>
      <c r="P7" s="136"/>
      <c r="Q7" s="136"/>
      <c r="R7" s="136"/>
      <c r="S7" s="137"/>
      <c r="T7" s="135">
        <v>0</v>
      </c>
      <c r="U7" s="136"/>
      <c r="V7" s="136"/>
      <c r="W7" s="136"/>
      <c r="X7" s="136"/>
      <c r="Y7" s="138"/>
      <c r="Z7" s="52">
        <f t="shared" si="0"/>
        <v>117021.51</v>
      </c>
      <c r="AA7" s="51">
        <f t="shared" si="1"/>
        <v>116.23282379740509</v>
      </c>
    </row>
    <row r="8" spans="1:30" ht="20.100000000000001" customHeight="1">
      <c r="A8" s="46"/>
      <c r="B8" s="132" t="s">
        <v>119</v>
      </c>
      <c r="C8" s="132"/>
      <c r="D8" s="132"/>
      <c r="E8" s="132"/>
      <c r="F8" s="132"/>
      <c r="G8" s="132"/>
      <c r="H8" s="132"/>
      <c r="I8" s="132"/>
      <c r="J8" s="132"/>
      <c r="K8" s="132"/>
      <c r="L8" s="133">
        <v>4781.45</v>
      </c>
      <c r="M8" s="133"/>
      <c r="N8" s="133"/>
      <c r="O8" s="135">
        <v>5827.25</v>
      </c>
      <c r="P8" s="136"/>
      <c r="Q8" s="136"/>
      <c r="R8" s="136"/>
      <c r="S8" s="137"/>
      <c r="T8" s="135">
        <v>0</v>
      </c>
      <c r="U8" s="136"/>
      <c r="V8" s="136"/>
      <c r="W8" s="136"/>
      <c r="X8" s="136"/>
      <c r="Y8" s="138"/>
      <c r="Z8" s="52">
        <f t="shared" si="0"/>
        <v>5827.25</v>
      </c>
      <c r="AA8" s="51">
        <f t="shared" si="1"/>
        <v>121.87202626818225</v>
      </c>
    </row>
    <row r="9" spans="1:30" ht="20.100000000000001" customHeight="1">
      <c r="A9" s="46"/>
      <c r="B9" s="132" t="s">
        <v>120</v>
      </c>
      <c r="C9" s="132"/>
      <c r="D9" s="132"/>
      <c r="E9" s="132"/>
      <c r="F9" s="132"/>
      <c r="G9" s="132"/>
      <c r="H9" s="132"/>
      <c r="I9" s="132"/>
      <c r="J9" s="132"/>
      <c r="K9" s="132"/>
      <c r="L9" s="134">
        <v>639.07000000000005</v>
      </c>
      <c r="M9" s="134"/>
      <c r="N9" s="134"/>
      <c r="O9" s="135">
        <v>879.88</v>
      </c>
      <c r="P9" s="136"/>
      <c r="Q9" s="136"/>
      <c r="R9" s="136"/>
      <c r="S9" s="137"/>
      <c r="T9" s="135">
        <v>0</v>
      </c>
      <c r="U9" s="136"/>
      <c r="V9" s="136"/>
      <c r="W9" s="136"/>
      <c r="X9" s="136"/>
      <c r="Y9" s="138"/>
      <c r="Z9" s="52">
        <f t="shared" si="0"/>
        <v>879.88</v>
      </c>
      <c r="AA9" s="51">
        <f t="shared" si="1"/>
        <v>137.68131816545917</v>
      </c>
    </row>
    <row r="10" spans="1:30" ht="20.100000000000001" customHeight="1">
      <c r="A10" s="46"/>
      <c r="B10" s="132" t="s">
        <v>121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4">
        <v>90473.34</v>
      </c>
      <c r="M10" s="134"/>
      <c r="N10" s="134"/>
      <c r="O10" s="135">
        <v>104642.21</v>
      </c>
      <c r="P10" s="136"/>
      <c r="Q10" s="136"/>
      <c r="R10" s="136"/>
      <c r="S10" s="137"/>
      <c r="T10" s="135">
        <v>0</v>
      </c>
      <c r="U10" s="136"/>
      <c r="V10" s="136"/>
      <c r="W10" s="136"/>
      <c r="X10" s="136"/>
      <c r="Y10" s="138"/>
      <c r="Z10" s="52">
        <f t="shared" si="0"/>
        <v>104642.21</v>
      </c>
      <c r="AA10" s="51">
        <f t="shared" si="1"/>
        <v>115.66082339836245</v>
      </c>
    </row>
    <row r="11" spans="1:30" ht="20.100000000000001" customHeight="1">
      <c r="A11" s="46"/>
      <c r="B11" s="132" t="s">
        <v>122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4">
        <v>100678.54</v>
      </c>
      <c r="M11" s="134"/>
      <c r="N11" s="134"/>
      <c r="O11" s="135">
        <v>117021.51</v>
      </c>
      <c r="P11" s="136"/>
      <c r="Q11" s="136"/>
      <c r="R11" s="136"/>
      <c r="S11" s="137"/>
      <c r="T11" s="135">
        <v>0</v>
      </c>
      <c r="U11" s="136"/>
      <c r="V11" s="136"/>
      <c r="W11" s="136"/>
      <c r="X11" s="136"/>
      <c r="Y11" s="138"/>
      <c r="Z11" s="52">
        <f t="shared" si="0"/>
        <v>117021.51</v>
      </c>
      <c r="AA11" s="51">
        <f t="shared" si="1"/>
        <v>116.23282379740509</v>
      </c>
    </row>
    <row r="12" spans="1:30" ht="20.100000000000001" customHeight="1">
      <c r="A12" s="46"/>
      <c r="B12" s="132" t="s">
        <v>123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4">
        <v>8430.0499999999993</v>
      </c>
      <c r="M12" s="134"/>
      <c r="N12" s="134"/>
      <c r="O12" s="135">
        <v>4199.93</v>
      </c>
      <c r="P12" s="136"/>
      <c r="Q12" s="136"/>
      <c r="R12" s="136"/>
      <c r="S12" s="137"/>
      <c r="T12" s="135">
        <v>0</v>
      </c>
      <c r="U12" s="136"/>
      <c r="V12" s="136"/>
      <c r="W12" s="136"/>
      <c r="X12" s="136"/>
      <c r="Y12" s="138"/>
      <c r="Z12" s="52">
        <f t="shared" si="0"/>
        <v>4199.93</v>
      </c>
      <c r="AA12" s="51">
        <f t="shared" si="1"/>
        <v>49.820938191351189</v>
      </c>
    </row>
    <row r="13" spans="1:30" ht="20.100000000000001" customHeight="1">
      <c r="A13" s="46"/>
      <c r="B13" s="132" t="s">
        <v>124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4">
        <v>1171.73</v>
      </c>
      <c r="M13" s="134"/>
      <c r="N13" s="134"/>
      <c r="O13" s="135">
        <v>1342.32</v>
      </c>
      <c r="P13" s="136"/>
      <c r="Q13" s="136"/>
      <c r="R13" s="136"/>
      <c r="S13" s="137"/>
      <c r="T13" s="135">
        <v>0</v>
      </c>
      <c r="U13" s="136"/>
      <c r="V13" s="136"/>
      <c r="W13" s="136"/>
      <c r="X13" s="136"/>
      <c r="Y13" s="138"/>
      <c r="Z13" s="52">
        <f t="shared" si="0"/>
        <v>1342.32</v>
      </c>
      <c r="AA13" s="51">
        <f t="shared" si="1"/>
        <v>114.55881474401099</v>
      </c>
    </row>
    <row r="14" spans="1:30" ht="37.5" customHeight="1">
      <c r="A14" s="46"/>
      <c r="B14" s="132" t="s">
        <v>125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4">
        <v>7966.55</v>
      </c>
      <c r="M14" s="134"/>
      <c r="N14" s="134"/>
      <c r="O14" s="135">
        <v>7794.98</v>
      </c>
      <c r="P14" s="136"/>
      <c r="Q14" s="136"/>
      <c r="R14" s="136"/>
      <c r="S14" s="137"/>
      <c r="T14" s="135">
        <v>0</v>
      </c>
      <c r="U14" s="136"/>
      <c r="V14" s="136"/>
      <c r="W14" s="136"/>
      <c r="X14" s="136"/>
      <c r="Y14" s="138"/>
      <c r="Z14" s="52">
        <f t="shared" si="0"/>
        <v>7794.98</v>
      </c>
      <c r="AA14" s="51">
        <f t="shared" si="1"/>
        <v>97.846370135127486</v>
      </c>
      <c r="AD14" s="45"/>
    </row>
    <row r="15" spans="1:30" ht="20.100000000000001" customHeight="1">
      <c r="A15" s="46"/>
      <c r="B15" s="132" t="s">
        <v>126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4">
        <v>51613.51</v>
      </c>
      <c r="M15" s="134"/>
      <c r="N15" s="134"/>
      <c r="O15" s="170">
        <v>64477.48</v>
      </c>
      <c r="P15" s="171"/>
      <c r="Q15" s="171"/>
      <c r="R15" s="171"/>
      <c r="S15" s="172"/>
      <c r="T15" s="135">
        <v>0</v>
      </c>
      <c r="U15" s="136"/>
      <c r="V15" s="136"/>
      <c r="W15" s="136"/>
      <c r="X15" s="136"/>
      <c r="Y15" s="138"/>
      <c r="Z15" s="142">
        <f t="shared" si="0"/>
        <v>64477.48</v>
      </c>
      <c r="AA15" s="144">
        <f t="shared" si="1"/>
        <v>124.92364886635301</v>
      </c>
    </row>
    <row r="16" spans="1:30" ht="17.25" customHeight="1">
      <c r="A16" s="46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4"/>
      <c r="M16" s="134"/>
      <c r="N16" s="134"/>
      <c r="O16" s="173"/>
      <c r="P16" s="174"/>
      <c r="Q16" s="174"/>
      <c r="R16" s="174"/>
      <c r="S16" s="175"/>
      <c r="T16" s="46"/>
      <c r="U16" s="46"/>
      <c r="V16" s="46"/>
      <c r="W16" s="46"/>
      <c r="X16" s="46"/>
      <c r="Y16" s="46"/>
      <c r="Z16" s="143"/>
      <c r="AA16" s="145"/>
    </row>
    <row r="17" spans="1:27" ht="20.100000000000001" customHeight="1">
      <c r="A17" s="46"/>
      <c r="B17" s="132" t="s">
        <v>127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4">
        <v>4488.04</v>
      </c>
      <c r="M17" s="134"/>
      <c r="N17" s="134"/>
      <c r="O17" s="135">
        <v>1594.79</v>
      </c>
      <c r="P17" s="136"/>
      <c r="Q17" s="136"/>
      <c r="R17" s="136"/>
      <c r="S17" s="137"/>
      <c r="T17" s="135">
        <v>0</v>
      </c>
      <c r="U17" s="136"/>
      <c r="V17" s="136"/>
      <c r="W17" s="136"/>
      <c r="X17" s="136"/>
      <c r="Y17" s="138"/>
      <c r="Z17" s="52">
        <f>O17-T17</f>
        <v>1594.79</v>
      </c>
      <c r="AA17" s="51">
        <f>Z17/L17*100</f>
        <v>35.534219837612859</v>
      </c>
    </row>
    <row r="18" spans="1:27" ht="20.100000000000001" customHeight="1">
      <c r="A18" s="46"/>
      <c r="B18" s="158" t="s">
        <v>308</v>
      </c>
      <c r="C18" s="159"/>
      <c r="D18" s="159"/>
      <c r="E18" s="159"/>
      <c r="F18" s="159"/>
      <c r="G18" s="159"/>
      <c r="H18" s="159"/>
      <c r="I18" s="159"/>
      <c r="J18" s="159"/>
      <c r="K18" s="160"/>
      <c r="L18" s="161">
        <v>-6175.12</v>
      </c>
      <c r="M18" s="162"/>
      <c r="N18" s="163"/>
      <c r="O18" s="49"/>
      <c r="P18" s="48"/>
      <c r="Q18" s="48"/>
      <c r="R18" s="48"/>
      <c r="S18" s="50"/>
      <c r="T18" s="49"/>
      <c r="U18" s="48"/>
      <c r="V18" s="48"/>
      <c r="W18" s="48"/>
      <c r="X18" s="48"/>
      <c r="Y18" s="47"/>
      <c r="Z18" s="52"/>
      <c r="AA18" s="51">
        <f>Z18/L18*100</f>
        <v>0</v>
      </c>
    </row>
    <row r="19" spans="1:27" ht="20.100000000000001" customHeight="1">
      <c r="A19" s="46"/>
      <c r="B19" s="164" t="s">
        <v>76</v>
      </c>
      <c r="C19" s="165"/>
      <c r="D19" s="165"/>
      <c r="E19" s="165"/>
      <c r="F19" s="165"/>
      <c r="G19" s="165"/>
      <c r="H19" s="165"/>
      <c r="I19" s="165"/>
      <c r="J19" s="165"/>
      <c r="K19" s="166"/>
      <c r="L19" s="189">
        <f>SUM(L5:L18)</f>
        <v>2107928.59</v>
      </c>
      <c r="M19" s="190"/>
      <c r="N19" s="191"/>
      <c r="O19" s="93"/>
      <c r="P19" s="94"/>
      <c r="Q19" s="94"/>
      <c r="R19" s="94"/>
      <c r="S19" s="95"/>
      <c r="T19" s="93"/>
      <c r="U19" s="94"/>
      <c r="V19" s="94"/>
      <c r="W19" s="94"/>
      <c r="X19" s="94"/>
      <c r="Y19" s="96"/>
      <c r="Z19" s="97">
        <f>Z5+Z6+Z7+Z8+Z9+Z10+Z11+Z12+Z13+Z14+Z15+Z17</f>
        <v>2458199.8499999996</v>
      </c>
      <c r="AA19" s="98">
        <f>Z19/L19*100</f>
        <v>116.61684658871674</v>
      </c>
    </row>
    <row r="20" spans="1:27" ht="26.25" customHeight="1">
      <c r="A20" s="46"/>
      <c r="B20" s="132" t="s">
        <v>129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40"/>
      <c r="M20" s="140"/>
      <c r="N20" s="140"/>
      <c r="O20" s="135">
        <v>3419.8</v>
      </c>
      <c r="P20" s="136"/>
      <c r="Q20" s="136"/>
      <c r="R20" s="136"/>
      <c r="S20" s="137"/>
      <c r="T20" s="135">
        <v>0</v>
      </c>
      <c r="U20" s="136"/>
      <c r="V20" s="136"/>
      <c r="W20" s="136"/>
      <c r="X20" s="136"/>
      <c r="Y20" s="138"/>
      <c r="Z20" s="52">
        <f>O20-T20</f>
        <v>3419.8</v>
      </c>
      <c r="AA20" s="51"/>
    </row>
    <row r="21" spans="1:27" ht="20.100000000000001" customHeight="1">
      <c r="A21" s="46"/>
      <c r="B21" s="158" t="s">
        <v>307</v>
      </c>
      <c r="C21" s="159"/>
      <c r="D21" s="159"/>
      <c r="E21" s="159"/>
      <c r="F21" s="159"/>
      <c r="G21" s="159"/>
      <c r="H21" s="159"/>
      <c r="I21" s="159"/>
      <c r="J21" s="159"/>
      <c r="K21" s="160"/>
      <c r="L21" s="176">
        <v>10152.030000000001</v>
      </c>
      <c r="M21" s="177"/>
      <c r="N21" s="178"/>
      <c r="O21" s="49"/>
      <c r="P21" s="48"/>
      <c r="Q21" s="48"/>
      <c r="R21" s="48"/>
      <c r="S21" s="50"/>
      <c r="T21" s="49"/>
      <c r="U21" s="48"/>
      <c r="V21" s="48"/>
      <c r="W21" s="48"/>
      <c r="X21" s="48"/>
      <c r="Y21" s="47"/>
      <c r="Z21" s="52"/>
      <c r="AA21" s="51">
        <f t="shared" ref="AA21:AA27" si="2">Z21/L21*100</f>
        <v>0</v>
      </c>
    </row>
    <row r="22" spans="1:27" ht="26.25" customHeight="1">
      <c r="A22" s="46"/>
      <c r="B22" s="132" t="s">
        <v>131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3">
        <v>643</v>
      </c>
      <c r="M22" s="133"/>
      <c r="N22" s="133"/>
      <c r="O22" s="135">
        <v>798</v>
      </c>
      <c r="P22" s="136"/>
      <c r="Q22" s="136"/>
      <c r="R22" s="136"/>
      <c r="S22" s="137"/>
      <c r="T22" s="135">
        <v>136</v>
      </c>
      <c r="U22" s="136"/>
      <c r="V22" s="136"/>
      <c r="W22" s="136"/>
      <c r="X22" s="136"/>
      <c r="Y22" s="138"/>
      <c r="Z22" s="52">
        <v>662</v>
      </c>
      <c r="AA22" s="51">
        <f t="shared" si="2"/>
        <v>102.95489891135303</v>
      </c>
    </row>
    <row r="23" spans="1:27" ht="20.100000000000001" customHeight="1">
      <c r="A23" s="46"/>
      <c r="B23" s="152" t="s">
        <v>306</v>
      </c>
      <c r="C23" s="153"/>
      <c r="D23" s="153"/>
      <c r="E23" s="153"/>
      <c r="F23" s="153"/>
      <c r="G23" s="153"/>
      <c r="H23" s="153"/>
      <c r="I23" s="153"/>
      <c r="J23" s="153"/>
      <c r="K23" s="154"/>
      <c r="L23" s="176">
        <v>576</v>
      </c>
      <c r="M23" s="177"/>
      <c r="N23" s="178"/>
      <c r="O23" s="49"/>
      <c r="P23" s="48"/>
      <c r="Q23" s="48"/>
      <c r="R23" s="48"/>
      <c r="S23" s="50"/>
      <c r="T23" s="49"/>
      <c r="U23" s="48"/>
      <c r="V23" s="48"/>
      <c r="W23" s="48"/>
      <c r="X23" s="48"/>
      <c r="Y23" s="47"/>
      <c r="Z23" s="52"/>
      <c r="AA23" s="51">
        <f t="shared" si="2"/>
        <v>0</v>
      </c>
    </row>
    <row r="24" spans="1:27" ht="27.75" customHeight="1">
      <c r="A24" s="46"/>
      <c r="B24" s="152" t="s">
        <v>305</v>
      </c>
      <c r="C24" s="153"/>
      <c r="D24" s="153"/>
      <c r="E24" s="153"/>
      <c r="F24" s="153"/>
      <c r="G24" s="153"/>
      <c r="H24" s="153"/>
      <c r="I24" s="153"/>
      <c r="J24" s="153"/>
      <c r="K24" s="154"/>
      <c r="L24" s="176">
        <v>888</v>
      </c>
      <c r="M24" s="177"/>
      <c r="N24" s="178"/>
      <c r="O24" s="49"/>
      <c r="P24" s="48"/>
      <c r="Q24" s="48"/>
      <c r="R24" s="48"/>
      <c r="S24" s="50"/>
      <c r="T24" s="49"/>
      <c r="U24" s="48"/>
      <c r="V24" s="48"/>
      <c r="W24" s="48"/>
      <c r="X24" s="48"/>
      <c r="Y24" s="47"/>
      <c r="Z24" s="52"/>
      <c r="AA24" s="51">
        <f t="shared" si="2"/>
        <v>0</v>
      </c>
    </row>
    <row r="25" spans="1:27" ht="20.100000000000001" customHeight="1">
      <c r="A25" s="46"/>
      <c r="B25" s="132" t="s">
        <v>138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9">
        <v>712.5</v>
      </c>
      <c r="M25" s="139"/>
      <c r="N25" s="139"/>
      <c r="O25" s="135">
        <v>800</v>
      </c>
      <c r="P25" s="136"/>
      <c r="Q25" s="136"/>
      <c r="R25" s="136"/>
      <c r="S25" s="137"/>
      <c r="T25" s="135">
        <v>0</v>
      </c>
      <c r="U25" s="136"/>
      <c r="V25" s="136"/>
      <c r="W25" s="136"/>
      <c r="X25" s="136"/>
      <c r="Y25" s="138"/>
      <c r="Z25" s="52">
        <f t="shared" ref="Z25:Z30" si="3">O25-T25</f>
        <v>800</v>
      </c>
      <c r="AA25" s="51">
        <f t="shared" si="2"/>
        <v>112.28070175438596</v>
      </c>
    </row>
    <row r="26" spans="1:27" ht="20.100000000000001" customHeight="1">
      <c r="A26" s="46"/>
      <c r="B26" s="132" t="s">
        <v>139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9">
        <v>292.11</v>
      </c>
      <c r="M26" s="139"/>
      <c r="N26" s="139"/>
      <c r="O26" s="135">
        <v>210.83</v>
      </c>
      <c r="P26" s="136"/>
      <c r="Q26" s="136"/>
      <c r="R26" s="136"/>
      <c r="S26" s="137"/>
      <c r="T26" s="135">
        <v>0</v>
      </c>
      <c r="U26" s="136"/>
      <c r="V26" s="136"/>
      <c r="W26" s="136"/>
      <c r="X26" s="136"/>
      <c r="Y26" s="138"/>
      <c r="Z26" s="52">
        <f t="shared" si="3"/>
        <v>210.83</v>
      </c>
      <c r="AA26" s="51">
        <f t="shared" si="2"/>
        <v>72.174865632809556</v>
      </c>
    </row>
    <row r="27" spans="1:27" ht="20.100000000000001" customHeight="1">
      <c r="A27" s="46"/>
      <c r="B27" s="132" t="s">
        <v>140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9">
        <v>1324.1</v>
      </c>
      <c r="M27" s="139"/>
      <c r="N27" s="139"/>
      <c r="O27" s="135">
        <v>1930.5</v>
      </c>
      <c r="P27" s="136"/>
      <c r="Q27" s="136"/>
      <c r="R27" s="136"/>
      <c r="S27" s="137"/>
      <c r="T27" s="135">
        <v>0</v>
      </c>
      <c r="U27" s="136"/>
      <c r="V27" s="136"/>
      <c r="W27" s="136"/>
      <c r="X27" s="136"/>
      <c r="Y27" s="138"/>
      <c r="Z27" s="52">
        <f t="shared" si="3"/>
        <v>1930.5</v>
      </c>
      <c r="AA27" s="51">
        <f t="shared" si="2"/>
        <v>145.79714523072275</v>
      </c>
    </row>
    <row r="28" spans="1:27" ht="20.100000000000001" customHeight="1">
      <c r="A28" s="46"/>
      <c r="B28" s="132" t="s">
        <v>141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40"/>
      <c r="M28" s="140"/>
      <c r="N28" s="140"/>
      <c r="O28" s="135">
        <v>1180</v>
      </c>
      <c r="P28" s="136"/>
      <c r="Q28" s="136"/>
      <c r="R28" s="136"/>
      <c r="S28" s="137"/>
      <c r="T28" s="135">
        <v>0</v>
      </c>
      <c r="U28" s="136"/>
      <c r="V28" s="136"/>
      <c r="W28" s="136"/>
      <c r="X28" s="136"/>
      <c r="Y28" s="138"/>
      <c r="Z28" s="52">
        <f t="shared" si="3"/>
        <v>1180</v>
      </c>
      <c r="AA28" s="51"/>
    </row>
    <row r="29" spans="1:27" ht="20.100000000000001" customHeight="1">
      <c r="A29" s="46"/>
      <c r="B29" s="132" t="s">
        <v>142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4">
        <v>8930.25</v>
      </c>
      <c r="M29" s="134"/>
      <c r="N29" s="134"/>
      <c r="O29" s="135">
        <v>1992</v>
      </c>
      <c r="P29" s="136"/>
      <c r="Q29" s="136"/>
      <c r="R29" s="136"/>
      <c r="S29" s="137"/>
      <c r="T29" s="135">
        <v>0</v>
      </c>
      <c r="U29" s="136"/>
      <c r="V29" s="136"/>
      <c r="W29" s="136"/>
      <c r="X29" s="136"/>
      <c r="Y29" s="138"/>
      <c r="Z29" s="52">
        <f t="shared" si="3"/>
        <v>1992</v>
      </c>
      <c r="AA29" s="51">
        <f>Z29/L29*100</f>
        <v>22.30620643319056</v>
      </c>
    </row>
    <row r="30" spans="1:27" ht="20.100000000000001" customHeight="1">
      <c r="A30" s="46"/>
      <c r="B30" s="132" t="s">
        <v>143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4">
        <v>11733.92</v>
      </c>
      <c r="M30" s="134"/>
      <c r="N30" s="134"/>
      <c r="O30" s="135">
        <v>6265</v>
      </c>
      <c r="P30" s="136"/>
      <c r="Q30" s="136"/>
      <c r="R30" s="136"/>
      <c r="S30" s="137"/>
      <c r="T30" s="135">
        <v>0</v>
      </c>
      <c r="U30" s="136"/>
      <c r="V30" s="136"/>
      <c r="W30" s="136"/>
      <c r="X30" s="136"/>
      <c r="Y30" s="138"/>
      <c r="Z30" s="52">
        <f t="shared" si="3"/>
        <v>6265</v>
      </c>
      <c r="AA30" s="51">
        <f>Z30/L30*100</f>
        <v>53.392216752798724</v>
      </c>
    </row>
    <row r="31" spans="1:27" ht="20.100000000000001" customHeight="1">
      <c r="A31" s="46"/>
      <c r="B31" s="158" t="s">
        <v>304</v>
      </c>
      <c r="C31" s="159"/>
      <c r="D31" s="159"/>
      <c r="E31" s="159"/>
      <c r="F31" s="159"/>
      <c r="G31" s="159"/>
      <c r="H31" s="159"/>
      <c r="I31" s="159"/>
      <c r="J31" s="159"/>
      <c r="K31" s="160"/>
      <c r="L31" s="161">
        <v>5516.5</v>
      </c>
      <c r="M31" s="162"/>
      <c r="N31" s="163"/>
      <c r="O31" s="61"/>
      <c r="P31" s="60"/>
      <c r="Q31" s="60"/>
      <c r="R31" s="60"/>
      <c r="S31" s="59"/>
      <c r="T31" s="49"/>
      <c r="U31" s="48"/>
      <c r="V31" s="48"/>
      <c r="W31" s="48"/>
      <c r="X31" s="48"/>
      <c r="Y31" s="47"/>
      <c r="Z31" s="58"/>
      <c r="AA31" s="51">
        <f>Z31/L31*100</f>
        <v>0</v>
      </c>
    </row>
    <row r="32" spans="1:27" ht="20.100000000000001" customHeight="1">
      <c r="A32" s="46"/>
      <c r="B32" s="132" t="s">
        <v>144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41">
        <v>61679.31</v>
      </c>
      <c r="M32" s="141"/>
      <c r="N32" s="141"/>
      <c r="O32" s="170">
        <v>74152.850000000006</v>
      </c>
      <c r="P32" s="171"/>
      <c r="Q32" s="171"/>
      <c r="R32" s="171"/>
      <c r="S32" s="172"/>
      <c r="T32" s="135">
        <v>707.66</v>
      </c>
      <c r="U32" s="136"/>
      <c r="V32" s="136"/>
      <c r="W32" s="136"/>
      <c r="X32" s="136"/>
      <c r="Y32" s="138"/>
      <c r="Z32" s="183">
        <f>O32-T32</f>
        <v>73445.19</v>
      </c>
      <c r="AA32" s="51">
        <f>Z32/L32*100</f>
        <v>119.07589433150274</v>
      </c>
    </row>
    <row r="33" spans="1:27" ht="15" customHeight="1">
      <c r="A33" s="46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41"/>
      <c r="M33" s="141"/>
      <c r="N33" s="141"/>
      <c r="O33" s="173"/>
      <c r="P33" s="174"/>
      <c r="Q33" s="174"/>
      <c r="R33" s="174"/>
      <c r="S33" s="175"/>
      <c r="T33" s="46"/>
      <c r="U33" s="46"/>
      <c r="V33" s="46"/>
      <c r="W33" s="46"/>
      <c r="X33" s="46"/>
      <c r="Y33" s="46"/>
      <c r="Z33" s="184"/>
      <c r="AA33" s="51"/>
    </row>
    <row r="34" spans="1:27" ht="20.100000000000001" customHeight="1">
      <c r="A34" s="46"/>
      <c r="B34" s="132" t="s">
        <v>145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3">
        <v>5732.77</v>
      </c>
      <c r="M34" s="133"/>
      <c r="N34" s="133"/>
      <c r="O34" s="135">
        <v>2710.75</v>
      </c>
      <c r="P34" s="136"/>
      <c r="Q34" s="136"/>
      <c r="R34" s="136"/>
      <c r="S34" s="137"/>
      <c r="T34" s="135">
        <v>0</v>
      </c>
      <c r="U34" s="136"/>
      <c r="V34" s="136"/>
      <c r="W34" s="136"/>
      <c r="X34" s="136"/>
      <c r="Y34" s="138"/>
      <c r="Z34" s="52">
        <f t="shared" ref="Z34:Z45" si="4">O34-T34</f>
        <v>2710.75</v>
      </c>
      <c r="AA34" s="51">
        <f>Z34/L34*100</f>
        <v>47.285169298611315</v>
      </c>
    </row>
    <row r="35" spans="1:27" ht="20.100000000000001" customHeight="1">
      <c r="A35" s="46"/>
      <c r="B35" s="132" t="s">
        <v>146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4">
        <v>155861.78</v>
      </c>
      <c r="M35" s="134"/>
      <c r="N35" s="134"/>
      <c r="O35" s="135">
        <v>209154.99</v>
      </c>
      <c r="P35" s="136"/>
      <c r="Q35" s="136"/>
      <c r="R35" s="136"/>
      <c r="S35" s="137"/>
      <c r="T35" s="135">
        <v>0</v>
      </c>
      <c r="U35" s="136"/>
      <c r="V35" s="136"/>
      <c r="W35" s="136"/>
      <c r="X35" s="136"/>
      <c r="Y35" s="138"/>
      <c r="Z35" s="52">
        <f t="shared" si="4"/>
        <v>209154.99</v>
      </c>
      <c r="AA35" s="51">
        <f>Z35/L35*100</f>
        <v>134.19260963143114</v>
      </c>
    </row>
    <row r="36" spans="1:27" ht="20.100000000000001" customHeight="1">
      <c r="A36" s="46"/>
      <c r="B36" s="132" t="s">
        <v>147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3">
        <v>26073.72</v>
      </c>
      <c r="M36" s="133"/>
      <c r="N36" s="133"/>
      <c r="O36" s="135">
        <v>9942.3700000000008</v>
      </c>
      <c r="P36" s="136"/>
      <c r="Q36" s="136"/>
      <c r="R36" s="136"/>
      <c r="S36" s="137"/>
      <c r="T36" s="135">
        <v>0</v>
      </c>
      <c r="U36" s="136"/>
      <c r="V36" s="136"/>
      <c r="W36" s="136"/>
      <c r="X36" s="136"/>
      <c r="Y36" s="138"/>
      <c r="Z36" s="52">
        <f t="shared" si="4"/>
        <v>9942.3700000000008</v>
      </c>
      <c r="AA36" s="51">
        <f>Z36/L36*100</f>
        <v>38.131766391600429</v>
      </c>
    </row>
    <row r="37" spans="1:27" ht="20.100000000000001" customHeight="1">
      <c r="A37" s="46"/>
      <c r="B37" s="132" t="s">
        <v>148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40"/>
      <c r="M37" s="140"/>
      <c r="N37" s="140"/>
      <c r="O37" s="135">
        <v>240</v>
      </c>
      <c r="P37" s="136"/>
      <c r="Q37" s="136"/>
      <c r="R37" s="136"/>
      <c r="S37" s="137"/>
      <c r="T37" s="135">
        <v>0</v>
      </c>
      <c r="U37" s="136"/>
      <c r="V37" s="136"/>
      <c r="W37" s="136"/>
      <c r="X37" s="136"/>
      <c r="Y37" s="138"/>
      <c r="Z37" s="52">
        <f t="shared" si="4"/>
        <v>240</v>
      </c>
      <c r="AA37" s="51"/>
    </row>
    <row r="38" spans="1:27" ht="20.100000000000001" customHeight="1">
      <c r="A38" s="46"/>
      <c r="B38" s="132" t="s">
        <v>150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4">
        <v>12681</v>
      </c>
      <c r="M38" s="134"/>
      <c r="N38" s="134"/>
      <c r="O38" s="135">
        <v>10437.99</v>
      </c>
      <c r="P38" s="136"/>
      <c r="Q38" s="136"/>
      <c r="R38" s="136"/>
      <c r="S38" s="137"/>
      <c r="T38" s="135">
        <v>0</v>
      </c>
      <c r="U38" s="136"/>
      <c r="V38" s="136"/>
      <c r="W38" s="136"/>
      <c r="X38" s="136"/>
      <c r="Y38" s="138"/>
      <c r="Z38" s="52">
        <f t="shared" si="4"/>
        <v>10437.99</v>
      </c>
      <c r="AA38" s="51">
        <f t="shared" ref="AA38:AA63" si="5">Z38/L38*100</f>
        <v>82.312041637094865</v>
      </c>
    </row>
    <row r="39" spans="1:27" ht="20.100000000000001" customHeight="1">
      <c r="A39" s="46"/>
      <c r="B39" s="132" t="s">
        <v>152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4">
        <v>660</v>
      </c>
      <c r="M39" s="134"/>
      <c r="N39" s="134"/>
      <c r="O39" s="135">
        <v>6947.76</v>
      </c>
      <c r="P39" s="136"/>
      <c r="Q39" s="136"/>
      <c r="R39" s="136"/>
      <c r="S39" s="137"/>
      <c r="T39" s="135">
        <v>0</v>
      </c>
      <c r="U39" s="136"/>
      <c r="V39" s="136"/>
      <c r="W39" s="136"/>
      <c r="X39" s="136"/>
      <c r="Y39" s="138"/>
      <c r="Z39" s="52">
        <f t="shared" si="4"/>
        <v>6947.76</v>
      </c>
      <c r="AA39" s="51">
        <f t="shared" si="5"/>
        <v>1052.6909090909091</v>
      </c>
    </row>
    <row r="40" spans="1:27" ht="20.100000000000001" customHeight="1">
      <c r="A40" s="46"/>
      <c r="B40" s="132" t="s">
        <v>153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4">
        <v>86500.88</v>
      </c>
      <c r="M40" s="134"/>
      <c r="N40" s="134"/>
      <c r="O40" s="135">
        <v>53169.8</v>
      </c>
      <c r="P40" s="136"/>
      <c r="Q40" s="136"/>
      <c r="R40" s="136"/>
      <c r="S40" s="137"/>
      <c r="T40" s="135">
        <v>0</v>
      </c>
      <c r="U40" s="136"/>
      <c r="V40" s="136"/>
      <c r="W40" s="136"/>
      <c r="X40" s="136"/>
      <c r="Y40" s="138"/>
      <c r="Z40" s="52">
        <f t="shared" si="4"/>
        <v>53169.8</v>
      </c>
      <c r="AA40" s="51">
        <f t="shared" si="5"/>
        <v>61.467351546018953</v>
      </c>
    </row>
    <row r="41" spans="1:27" ht="20.100000000000001" customHeight="1">
      <c r="A41" s="46"/>
      <c r="B41" s="132" t="s">
        <v>154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4">
        <v>59483.13</v>
      </c>
      <c r="M41" s="134"/>
      <c r="N41" s="134"/>
      <c r="O41" s="135">
        <v>10387.219999999999</v>
      </c>
      <c r="P41" s="136"/>
      <c r="Q41" s="136"/>
      <c r="R41" s="136"/>
      <c r="S41" s="137"/>
      <c r="T41" s="135">
        <v>0</v>
      </c>
      <c r="U41" s="136"/>
      <c r="V41" s="136"/>
      <c r="W41" s="136"/>
      <c r="X41" s="136"/>
      <c r="Y41" s="138"/>
      <c r="Z41" s="52">
        <f t="shared" si="4"/>
        <v>10387.219999999999</v>
      </c>
      <c r="AA41" s="51">
        <f t="shared" si="5"/>
        <v>17.462463727110528</v>
      </c>
    </row>
    <row r="42" spans="1:27" ht="20.100000000000001" customHeight="1">
      <c r="A42" s="46"/>
      <c r="B42" s="132" t="s">
        <v>155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4">
        <v>17149.03</v>
      </c>
      <c r="M42" s="134"/>
      <c r="N42" s="134"/>
      <c r="O42" s="135">
        <v>17117.080000000002</v>
      </c>
      <c r="P42" s="136"/>
      <c r="Q42" s="136"/>
      <c r="R42" s="136"/>
      <c r="S42" s="137"/>
      <c r="T42" s="135">
        <v>0</v>
      </c>
      <c r="U42" s="136"/>
      <c r="V42" s="136"/>
      <c r="W42" s="136"/>
      <c r="X42" s="136"/>
      <c r="Y42" s="138"/>
      <c r="Z42" s="52">
        <f t="shared" si="4"/>
        <v>17117.080000000002</v>
      </c>
      <c r="AA42" s="51">
        <f t="shared" si="5"/>
        <v>99.813692086374587</v>
      </c>
    </row>
    <row r="43" spans="1:27" ht="20.100000000000001" customHeight="1">
      <c r="A43" s="46"/>
      <c r="B43" s="132" t="s">
        <v>156</v>
      </c>
      <c r="C43" s="132"/>
      <c r="D43" s="132"/>
      <c r="E43" s="132"/>
      <c r="F43" s="132"/>
      <c r="G43" s="132"/>
      <c r="H43" s="132"/>
      <c r="I43" s="132"/>
      <c r="J43" s="132"/>
      <c r="K43" s="132"/>
      <c r="L43" s="134">
        <v>37999.699999999997</v>
      </c>
      <c r="M43" s="134"/>
      <c r="N43" s="134"/>
      <c r="O43" s="135">
        <v>54308.38</v>
      </c>
      <c r="P43" s="136"/>
      <c r="Q43" s="136"/>
      <c r="R43" s="136"/>
      <c r="S43" s="137"/>
      <c r="T43" s="135">
        <v>0</v>
      </c>
      <c r="U43" s="136"/>
      <c r="V43" s="136"/>
      <c r="W43" s="136"/>
      <c r="X43" s="136"/>
      <c r="Y43" s="138"/>
      <c r="Z43" s="52">
        <f t="shared" si="4"/>
        <v>54308.38</v>
      </c>
      <c r="AA43" s="51">
        <f t="shared" si="5"/>
        <v>142.91791777303507</v>
      </c>
    </row>
    <row r="44" spans="1:27" ht="20.100000000000001" customHeight="1">
      <c r="A44" s="46"/>
      <c r="B44" s="132" t="s">
        <v>157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4">
        <v>4573.8500000000004</v>
      </c>
      <c r="M44" s="134"/>
      <c r="N44" s="134"/>
      <c r="O44" s="135">
        <v>15633.36</v>
      </c>
      <c r="P44" s="136"/>
      <c r="Q44" s="136"/>
      <c r="R44" s="136"/>
      <c r="S44" s="137"/>
      <c r="T44" s="135">
        <v>0</v>
      </c>
      <c r="U44" s="136"/>
      <c r="V44" s="136"/>
      <c r="W44" s="136"/>
      <c r="X44" s="136"/>
      <c r="Y44" s="138"/>
      <c r="Z44" s="52">
        <f t="shared" si="4"/>
        <v>15633.36</v>
      </c>
      <c r="AA44" s="51">
        <f t="shared" si="5"/>
        <v>341.79870349924022</v>
      </c>
    </row>
    <row r="45" spans="1:27" ht="20.100000000000001" customHeight="1">
      <c r="A45" s="46"/>
      <c r="B45" s="132" t="s">
        <v>158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4">
        <v>34766.78</v>
      </c>
      <c r="M45" s="134"/>
      <c r="N45" s="134"/>
      <c r="O45" s="135">
        <v>14110</v>
      </c>
      <c r="P45" s="136"/>
      <c r="Q45" s="136"/>
      <c r="R45" s="136"/>
      <c r="S45" s="137"/>
      <c r="T45" s="135">
        <v>0</v>
      </c>
      <c r="U45" s="136"/>
      <c r="V45" s="136"/>
      <c r="W45" s="136"/>
      <c r="X45" s="136"/>
      <c r="Y45" s="138"/>
      <c r="Z45" s="52">
        <f t="shared" si="4"/>
        <v>14110</v>
      </c>
      <c r="AA45" s="51">
        <f t="shared" si="5"/>
        <v>40.584719091040355</v>
      </c>
    </row>
    <row r="46" spans="1:27" ht="20.100000000000001" customHeight="1">
      <c r="A46" s="46"/>
      <c r="B46" s="158" t="s">
        <v>303</v>
      </c>
      <c r="C46" s="159"/>
      <c r="D46" s="159"/>
      <c r="E46" s="159"/>
      <c r="F46" s="159"/>
      <c r="G46" s="159"/>
      <c r="H46" s="159"/>
      <c r="I46" s="159"/>
      <c r="J46" s="159"/>
      <c r="K46" s="160"/>
      <c r="L46" s="161">
        <v>1440</v>
      </c>
      <c r="M46" s="162"/>
      <c r="N46" s="163"/>
      <c r="O46" s="49"/>
      <c r="P46" s="48"/>
      <c r="Q46" s="48"/>
      <c r="R46" s="48"/>
      <c r="S46" s="50"/>
      <c r="T46" s="49"/>
      <c r="U46" s="48"/>
      <c r="V46" s="48"/>
      <c r="W46" s="48"/>
      <c r="X46" s="48"/>
      <c r="Y46" s="47"/>
      <c r="Z46" s="52"/>
      <c r="AA46" s="51">
        <f t="shared" si="5"/>
        <v>0</v>
      </c>
    </row>
    <row r="47" spans="1:27" ht="20.100000000000001" customHeight="1">
      <c r="A47" s="46"/>
      <c r="B47" s="132" t="s">
        <v>159</v>
      </c>
      <c r="C47" s="132"/>
      <c r="D47" s="132"/>
      <c r="E47" s="132"/>
      <c r="F47" s="132"/>
      <c r="G47" s="132"/>
      <c r="H47" s="132"/>
      <c r="I47" s="132"/>
      <c r="J47" s="132"/>
      <c r="K47" s="132"/>
      <c r="L47" s="133">
        <v>2792.03</v>
      </c>
      <c r="M47" s="133"/>
      <c r="N47" s="133"/>
      <c r="O47" s="135">
        <v>1764.49</v>
      </c>
      <c r="P47" s="136"/>
      <c r="Q47" s="136"/>
      <c r="R47" s="136"/>
      <c r="S47" s="137"/>
      <c r="T47" s="135">
        <v>0</v>
      </c>
      <c r="U47" s="136"/>
      <c r="V47" s="136"/>
      <c r="W47" s="136"/>
      <c r="X47" s="136"/>
      <c r="Y47" s="138"/>
      <c r="Z47" s="52">
        <f t="shared" ref="Z47:Z58" si="6">O47-T47</f>
        <v>1764.49</v>
      </c>
      <c r="AA47" s="51">
        <f t="shared" si="5"/>
        <v>63.19738684756252</v>
      </c>
    </row>
    <row r="48" spans="1:27" ht="20.100000000000001" customHeight="1">
      <c r="A48" s="46"/>
      <c r="B48" s="132" t="s">
        <v>160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3">
        <v>73512.25</v>
      </c>
      <c r="M48" s="133"/>
      <c r="N48" s="133"/>
      <c r="O48" s="135">
        <v>37911.360000000001</v>
      </c>
      <c r="P48" s="136"/>
      <c r="Q48" s="136"/>
      <c r="R48" s="136"/>
      <c r="S48" s="137"/>
      <c r="T48" s="135">
        <v>0</v>
      </c>
      <c r="U48" s="136"/>
      <c r="V48" s="136"/>
      <c r="W48" s="136"/>
      <c r="X48" s="136"/>
      <c r="Y48" s="138"/>
      <c r="Z48" s="52">
        <f t="shared" si="6"/>
        <v>37911.360000000001</v>
      </c>
      <c r="AA48" s="51">
        <f t="shared" si="5"/>
        <v>51.571486384922238</v>
      </c>
    </row>
    <row r="49" spans="1:29" ht="20.100000000000001" customHeight="1">
      <c r="A49" s="46"/>
      <c r="B49" s="132" t="s">
        <v>161</v>
      </c>
      <c r="C49" s="132"/>
      <c r="D49" s="132"/>
      <c r="E49" s="132"/>
      <c r="F49" s="132"/>
      <c r="G49" s="132"/>
      <c r="H49" s="132"/>
      <c r="I49" s="132"/>
      <c r="J49" s="132"/>
      <c r="K49" s="132"/>
      <c r="L49" s="134">
        <v>13704.67</v>
      </c>
      <c r="M49" s="134"/>
      <c r="N49" s="134"/>
      <c r="O49" s="135">
        <v>11615.87</v>
      </c>
      <c r="P49" s="136"/>
      <c r="Q49" s="136"/>
      <c r="R49" s="136"/>
      <c r="S49" s="137"/>
      <c r="T49" s="135">
        <v>0</v>
      </c>
      <c r="U49" s="136"/>
      <c r="V49" s="136"/>
      <c r="W49" s="136"/>
      <c r="X49" s="136"/>
      <c r="Y49" s="138"/>
      <c r="Z49" s="52">
        <f t="shared" si="6"/>
        <v>11615.87</v>
      </c>
      <c r="AA49" s="51">
        <f t="shared" si="5"/>
        <v>84.758480138522131</v>
      </c>
    </row>
    <row r="50" spans="1:29" ht="20.100000000000001" customHeight="1">
      <c r="A50" s="46"/>
      <c r="B50" s="132" t="s">
        <v>162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3">
        <v>-2000</v>
      </c>
      <c r="M50" s="133"/>
      <c r="N50" s="133"/>
      <c r="O50" s="135">
        <v>0</v>
      </c>
      <c r="P50" s="136"/>
      <c r="Q50" s="136"/>
      <c r="R50" s="136"/>
      <c r="S50" s="137"/>
      <c r="T50" s="135">
        <v>1500</v>
      </c>
      <c r="U50" s="136"/>
      <c r="V50" s="136"/>
      <c r="W50" s="136"/>
      <c r="X50" s="136"/>
      <c r="Y50" s="138"/>
      <c r="Z50" s="52">
        <f t="shared" si="6"/>
        <v>-1500</v>
      </c>
      <c r="AA50" s="51">
        <f t="shared" si="5"/>
        <v>75</v>
      </c>
      <c r="AC50" s="63"/>
    </row>
    <row r="51" spans="1:29" ht="20.100000000000001" customHeight="1">
      <c r="A51" s="46"/>
      <c r="B51" s="132" t="s">
        <v>163</v>
      </c>
      <c r="C51" s="132"/>
      <c r="D51" s="132"/>
      <c r="E51" s="132"/>
      <c r="F51" s="132"/>
      <c r="G51" s="132"/>
      <c r="H51" s="132"/>
      <c r="I51" s="132"/>
      <c r="J51" s="132"/>
      <c r="K51" s="132"/>
      <c r="L51" s="133">
        <v>-69</v>
      </c>
      <c r="M51" s="133"/>
      <c r="N51" s="133"/>
      <c r="O51" s="135">
        <v>458</v>
      </c>
      <c r="P51" s="136"/>
      <c r="Q51" s="136"/>
      <c r="R51" s="136"/>
      <c r="S51" s="137"/>
      <c r="T51" s="135">
        <v>798</v>
      </c>
      <c r="U51" s="136"/>
      <c r="V51" s="136"/>
      <c r="W51" s="136"/>
      <c r="X51" s="136"/>
      <c r="Y51" s="138"/>
      <c r="Z51" s="52">
        <f t="shared" si="6"/>
        <v>-340</v>
      </c>
      <c r="AA51" s="51">
        <f t="shared" si="5"/>
        <v>492.75362318840575</v>
      </c>
    </row>
    <row r="52" spans="1:29" ht="20.100000000000001" customHeight="1">
      <c r="A52" s="46"/>
      <c r="B52" s="132" t="s">
        <v>164</v>
      </c>
      <c r="C52" s="132"/>
      <c r="D52" s="132"/>
      <c r="E52" s="132"/>
      <c r="F52" s="132"/>
      <c r="G52" s="132"/>
      <c r="H52" s="132"/>
      <c r="I52" s="132"/>
      <c r="J52" s="132"/>
      <c r="K52" s="132"/>
      <c r="L52" s="133">
        <v>1055</v>
      </c>
      <c r="M52" s="133"/>
      <c r="N52" s="133"/>
      <c r="O52" s="135">
        <v>1815</v>
      </c>
      <c r="P52" s="136"/>
      <c r="Q52" s="136"/>
      <c r="R52" s="136"/>
      <c r="S52" s="137"/>
      <c r="T52" s="135">
        <v>0</v>
      </c>
      <c r="U52" s="136"/>
      <c r="V52" s="136"/>
      <c r="W52" s="136"/>
      <c r="X52" s="136"/>
      <c r="Y52" s="138"/>
      <c r="Z52" s="52">
        <f t="shared" si="6"/>
        <v>1815</v>
      </c>
      <c r="AA52" s="51">
        <f t="shared" si="5"/>
        <v>172.03791469194314</v>
      </c>
    </row>
    <row r="53" spans="1:29" ht="20.100000000000001" customHeight="1">
      <c r="A53" s="46"/>
      <c r="B53" s="132" t="s">
        <v>165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3">
        <v>3027.21</v>
      </c>
      <c r="M53" s="133"/>
      <c r="N53" s="133"/>
      <c r="O53" s="135">
        <v>3262.8</v>
      </c>
      <c r="P53" s="136"/>
      <c r="Q53" s="136"/>
      <c r="R53" s="136"/>
      <c r="S53" s="137"/>
      <c r="T53" s="135">
        <v>0</v>
      </c>
      <c r="U53" s="136"/>
      <c r="V53" s="136"/>
      <c r="W53" s="136"/>
      <c r="X53" s="136"/>
      <c r="Y53" s="138"/>
      <c r="Z53" s="52">
        <f t="shared" si="6"/>
        <v>3262.8</v>
      </c>
      <c r="AA53" s="51">
        <f t="shared" si="5"/>
        <v>107.78241350946911</v>
      </c>
    </row>
    <row r="54" spans="1:29" ht="20.100000000000001" customHeight="1">
      <c r="A54" s="46"/>
      <c r="B54" s="132" t="s">
        <v>166</v>
      </c>
      <c r="C54" s="132"/>
      <c r="D54" s="132"/>
      <c r="E54" s="132"/>
      <c r="F54" s="132"/>
      <c r="G54" s="132"/>
      <c r="H54" s="132"/>
      <c r="I54" s="132"/>
      <c r="J54" s="132"/>
      <c r="K54" s="132"/>
      <c r="L54" s="133">
        <v>361</v>
      </c>
      <c r="M54" s="133"/>
      <c r="N54" s="133"/>
      <c r="O54" s="135">
        <v>404</v>
      </c>
      <c r="P54" s="136"/>
      <c r="Q54" s="136"/>
      <c r="R54" s="136"/>
      <c r="S54" s="137"/>
      <c r="T54" s="135">
        <v>0</v>
      </c>
      <c r="U54" s="136"/>
      <c r="V54" s="136"/>
      <c r="W54" s="136"/>
      <c r="X54" s="136"/>
      <c r="Y54" s="138"/>
      <c r="Z54" s="52">
        <f t="shared" si="6"/>
        <v>404</v>
      </c>
      <c r="AA54" s="51">
        <f t="shared" si="5"/>
        <v>111.91135734072022</v>
      </c>
    </row>
    <row r="55" spans="1:29" ht="20.100000000000001" customHeight="1">
      <c r="A55" s="46"/>
      <c r="B55" s="132" t="s">
        <v>167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3">
        <v>17404.349999999999</v>
      </c>
      <c r="M55" s="133"/>
      <c r="N55" s="133"/>
      <c r="O55" s="135">
        <v>9313.26</v>
      </c>
      <c r="P55" s="136"/>
      <c r="Q55" s="136"/>
      <c r="R55" s="136"/>
      <c r="S55" s="137"/>
      <c r="T55" s="135">
        <v>0</v>
      </c>
      <c r="U55" s="136"/>
      <c r="V55" s="136"/>
      <c r="W55" s="136"/>
      <c r="X55" s="136"/>
      <c r="Y55" s="138"/>
      <c r="Z55" s="52">
        <f t="shared" si="6"/>
        <v>9313.26</v>
      </c>
      <c r="AA55" s="51">
        <f t="shared" si="5"/>
        <v>53.511104982375102</v>
      </c>
    </row>
    <row r="56" spans="1:29" ht="20.100000000000001" customHeight="1">
      <c r="A56" s="46"/>
      <c r="B56" s="132" t="s">
        <v>168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4">
        <v>6436.8</v>
      </c>
      <c r="M56" s="134"/>
      <c r="N56" s="134"/>
      <c r="O56" s="135">
        <v>8152</v>
      </c>
      <c r="P56" s="136"/>
      <c r="Q56" s="136"/>
      <c r="R56" s="136"/>
      <c r="S56" s="137"/>
      <c r="T56" s="135">
        <v>0</v>
      </c>
      <c r="U56" s="136"/>
      <c r="V56" s="136"/>
      <c r="W56" s="136"/>
      <c r="X56" s="136"/>
      <c r="Y56" s="138"/>
      <c r="Z56" s="52">
        <f t="shared" si="6"/>
        <v>8152</v>
      </c>
      <c r="AA56" s="51">
        <f t="shared" si="5"/>
        <v>126.64678100919711</v>
      </c>
    </row>
    <row r="57" spans="1:29" ht="20.100000000000001" customHeight="1">
      <c r="A57" s="46"/>
      <c r="B57" s="132" t="s">
        <v>169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4">
        <v>20325.77</v>
      </c>
      <c r="M57" s="134"/>
      <c r="N57" s="134"/>
      <c r="O57" s="135">
        <v>3767.92</v>
      </c>
      <c r="P57" s="136"/>
      <c r="Q57" s="136"/>
      <c r="R57" s="136"/>
      <c r="S57" s="137"/>
      <c r="T57" s="135">
        <v>1883.96</v>
      </c>
      <c r="U57" s="136"/>
      <c r="V57" s="136"/>
      <c r="W57" s="136"/>
      <c r="X57" s="136"/>
      <c r="Y57" s="138"/>
      <c r="Z57" s="52">
        <f t="shared" si="6"/>
        <v>1883.96</v>
      </c>
      <c r="AA57" s="51">
        <f t="shared" si="5"/>
        <v>9.268824748090724</v>
      </c>
    </row>
    <row r="58" spans="1:29" ht="20.100000000000001" customHeight="1">
      <c r="A58" s="46"/>
      <c r="B58" s="132" t="s">
        <v>170</v>
      </c>
      <c r="C58" s="132"/>
      <c r="D58" s="132"/>
      <c r="E58" s="132"/>
      <c r="F58" s="132"/>
      <c r="G58" s="132"/>
      <c r="H58" s="132"/>
      <c r="I58" s="132"/>
      <c r="J58" s="132"/>
      <c r="K58" s="132"/>
      <c r="L58" s="134">
        <v>60398.71</v>
      </c>
      <c r="M58" s="134"/>
      <c r="N58" s="134"/>
      <c r="O58" s="135">
        <v>61839.66</v>
      </c>
      <c r="P58" s="136"/>
      <c r="Q58" s="136"/>
      <c r="R58" s="136"/>
      <c r="S58" s="137"/>
      <c r="T58" s="135">
        <v>6929.83</v>
      </c>
      <c r="U58" s="136"/>
      <c r="V58" s="136"/>
      <c r="W58" s="136"/>
      <c r="X58" s="136"/>
      <c r="Y58" s="138"/>
      <c r="Z58" s="52">
        <f t="shared" si="6"/>
        <v>54909.83</v>
      </c>
      <c r="AA58" s="51">
        <f t="shared" si="5"/>
        <v>90.912256238585229</v>
      </c>
    </row>
    <row r="59" spans="1:29" ht="20.100000000000001" customHeight="1">
      <c r="A59" s="46"/>
      <c r="B59" s="158" t="s">
        <v>302</v>
      </c>
      <c r="C59" s="159"/>
      <c r="D59" s="159"/>
      <c r="E59" s="159"/>
      <c r="F59" s="159"/>
      <c r="G59" s="159"/>
      <c r="H59" s="159"/>
      <c r="I59" s="159"/>
      <c r="J59" s="159"/>
      <c r="K59" s="160"/>
      <c r="L59" s="161">
        <v>981</v>
      </c>
      <c r="M59" s="162"/>
      <c r="N59" s="163"/>
      <c r="O59" s="49"/>
      <c r="P59" s="48"/>
      <c r="Q59" s="48"/>
      <c r="R59" s="48"/>
      <c r="S59" s="50"/>
      <c r="T59" s="49"/>
      <c r="U59" s="48"/>
      <c r="V59" s="48"/>
      <c r="W59" s="48"/>
      <c r="X59" s="48"/>
      <c r="Y59" s="47"/>
      <c r="Z59" s="52"/>
      <c r="AA59" s="51">
        <f t="shared" si="5"/>
        <v>0</v>
      </c>
    </row>
    <row r="60" spans="1:29" ht="20.100000000000001" customHeight="1">
      <c r="A60" s="46"/>
      <c r="B60" s="132" t="s">
        <v>171</v>
      </c>
      <c r="C60" s="132"/>
      <c r="D60" s="132"/>
      <c r="E60" s="132"/>
      <c r="F60" s="132"/>
      <c r="G60" s="132"/>
      <c r="H60" s="132"/>
      <c r="I60" s="132"/>
      <c r="J60" s="132"/>
      <c r="K60" s="132"/>
      <c r="L60" s="134">
        <v>58050.9</v>
      </c>
      <c r="M60" s="134"/>
      <c r="N60" s="134"/>
      <c r="O60" s="135">
        <v>12248</v>
      </c>
      <c r="P60" s="136"/>
      <c r="Q60" s="136"/>
      <c r="R60" s="136"/>
      <c r="S60" s="137"/>
      <c r="T60" s="135">
        <v>0</v>
      </c>
      <c r="U60" s="136"/>
      <c r="V60" s="136"/>
      <c r="W60" s="136"/>
      <c r="X60" s="136"/>
      <c r="Y60" s="138"/>
      <c r="Z60" s="52">
        <f>O60-T60</f>
        <v>12248</v>
      </c>
      <c r="AA60" s="51">
        <f t="shared" si="5"/>
        <v>21.098725428890852</v>
      </c>
    </row>
    <row r="61" spans="1:29" ht="20.100000000000001" customHeight="1">
      <c r="A61" s="46"/>
      <c r="B61" s="158" t="s">
        <v>301</v>
      </c>
      <c r="C61" s="159"/>
      <c r="D61" s="159"/>
      <c r="E61" s="159"/>
      <c r="F61" s="159"/>
      <c r="G61" s="159"/>
      <c r="H61" s="159"/>
      <c r="I61" s="159"/>
      <c r="J61" s="159"/>
      <c r="K61" s="160"/>
      <c r="L61" s="161">
        <v>240</v>
      </c>
      <c r="M61" s="162"/>
      <c r="N61" s="163"/>
      <c r="O61" s="49"/>
      <c r="P61" s="48"/>
      <c r="Q61" s="48"/>
      <c r="R61" s="48"/>
      <c r="S61" s="50"/>
      <c r="T61" s="49"/>
      <c r="U61" s="48"/>
      <c r="V61" s="48"/>
      <c r="W61" s="48"/>
      <c r="X61" s="48"/>
      <c r="Y61" s="47"/>
      <c r="Z61" s="52"/>
      <c r="AA61" s="51">
        <f t="shared" si="5"/>
        <v>0</v>
      </c>
    </row>
    <row r="62" spans="1:29" ht="20.100000000000001" customHeight="1">
      <c r="A62" s="46"/>
      <c r="B62" s="132" t="s">
        <v>172</v>
      </c>
      <c r="C62" s="132"/>
      <c r="D62" s="132"/>
      <c r="E62" s="132"/>
      <c r="F62" s="132"/>
      <c r="G62" s="132"/>
      <c r="H62" s="132"/>
      <c r="I62" s="132"/>
      <c r="J62" s="132"/>
      <c r="K62" s="132"/>
      <c r="L62" s="134">
        <v>1488</v>
      </c>
      <c r="M62" s="134"/>
      <c r="N62" s="134"/>
      <c r="O62" s="135">
        <v>354.19</v>
      </c>
      <c r="P62" s="136"/>
      <c r="Q62" s="136"/>
      <c r="R62" s="136"/>
      <c r="S62" s="137"/>
      <c r="T62" s="135">
        <v>0</v>
      </c>
      <c r="U62" s="136"/>
      <c r="V62" s="136"/>
      <c r="W62" s="136"/>
      <c r="X62" s="136"/>
      <c r="Y62" s="138"/>
      <c r="Z62" s="52">
        <f>O62-T62</f>
        <v>354.19</v>
      </c>
      <c r="AA62" s="51">
        <f t="shared" si="5"/>
        <v>23.803091397849464</v>
      </c>
    </row>
    <row r="63" spans="1:29" ht="20.100000000000001" customHeight="1">
      <c r="A63" s="46"/>
      <c r="B63" s="132" t="s">
        <v>173</v>
      </c>
      <c r="C63" s="132"/>
      <c r="D63" s="132"/>
      <c r="E63" s="132"/>
      <c r="F63" s="132"/>
      <c r="G63" s="132"/>
      <c r="H63" s="132"/>
      <c r="I63" s="132"/>
      <c r="J63" s="132"/>
      <c r="K63" s="132"/>
      <c r="L63" s="134">
        <v>54412.03</v>
      </c>
      <c r="M63" s="134"/>
      <c r="N63" s="134"/>
      <c r="O63" s="135">
        <v>41397.199999999997</v>
      </c>
      <c r="P63" s="136"/>
      <c r="Q63" s="136"/>
      <c r="R63" s="136"/>
      <c r="S63" s="137"/>
      <c r="T63" s="135">
        <v>0</v>
      </c>
      <c r="U63" s="136"/>
      <c r="V63" s="136"/>
      <c r="W63" s="136"/>
      <c r="X63" s="136"/>
      <c r="Y63" s="138"/>
      <c r="Z63" s="52">
        <f>O63-T63</f>
        <v>41397.199999999997</v>
      </c>
      <c r="AA63" s="51">
        <f t="shared" si="5"/>
        <v>76.080969594407705</v>
      </c>
    </row>
    <row r="64" spans="1:29" ht="20.100000000000001" customHeight="1">
      <c r="A64" s="46"/>
      <c r="B64" s="132" t="s">
        <v>174</v>
      </c>
      <c r="C64" s="132"/>
      <c r="D64" s="132"/>
      <c r="E64" s="132"/>
      <c r="F64" s="132"/>
      <c r="G64" s="132"/>
      <c r="H64" s="132"/>
      <c r="I64" s="132"/>
      <c r="J64" s="132"/>
      <c r="K64" s="132"/>
      <c r="L64" s="140"/>
      <c r="M64" s="140"/>
      <c r="N64" s="140"/>
      <c r="O64" s="135">
        <v>2997</v>
      </c>
      <c r="P64" s="136"/>
      <c r="Q64" s="136"/>
      <c r="R64" s="136"/>
      <c r="S64" s="137"/>
      <c r="T64" s="135">
        <v>0</v>
      </c>
      <c r="U64" s="136"/>
      <c r="V64" s="136"/>
      <c r="W64" s="136"/>
      <c r="X64" s="136"/>
      <c r="Y64" s="138"/>
      <c r="Z64" s="52">
        <f>O64-T64</f>
        <v>2997</v>
      </c>
      <c r="AA64" s="51"/>
    </row>
    <row r="65" spans="1:30" ht="20.100000000000001" customHeight="1">
      <c r="A65" s="46"/>
      <c r="B65" s="132" t="s">
        <v>175</v>
      </c>
      <c r="C65" s="132"/>
      <c r="D65" s="132"/>
      <c r="E65" s="132"/>
      <c r="F65" s="132"/>
      <c r="G65" s="132"/>
      <c r="H65" s="132"/>
      <c r="I65" s="132"/>
      <c r="J65" s="132"/>
      <c r="K65" s="132"/>
      <c r="L65" s="134">
        <v>6028.67</v>
      </c>
      <c r="M65" s="134"/>
      <c r="N65" s="134"/>
      <c r="O65" s="135">
        <v>6176.2</v>
      </c>
      <c r="P65" s="136"/>
      <c r="Q65" s="136"/>
      <c r="R65" s="136"/>
      <c r="S65" s="137"/>
      <c r="T65" s="135">
        <v>0</v>
      </c>
      <c r="U65" s="136"/>
      <c r="V65" s="136"/>
      <c r="W65" s="136"/>
      <c r="X65" s="136"/>
      <c r="Y65" s="138"/>
      <c r="Z65" s="52">
        <f>O65-T65</f>
        <v>6176.2</v>
      </c>
      <c r="AA65" s="51">
        <f>Z65/L65*100</f>
        <v>102.4471400823067</v>
      </c>
      <c r="AB65" s="43"/>
      <c r="AC65" s="21"/>
    </row>
    <row r="66" spans="1:30" ht="20.100000000000001" customHeight="1">
      <c r="A66" s="46"/>
      <c r="B66" s="132" t="s">
        <v>176</v>
      </c>
      <c r="C66" s="132"/>
      <c r="D66" s="132"/>
      <c r="E66" s="132"/>
      <c r="F66" s="132"/>
      <c r="G66" s="132"/>
      <c r="H66" s="132"/>
      <c r="I66" s="132"/>
      <c r="J66" s="132"/>
      <c r="K66" s="132"/>
      <c r="L66" s="140"/>
      <c r="M66" s="140"/>
      <c r="N66" s="140"/>
      <c r="O66" s="135">
        <v>302.39999999999998</v>
      </c>
      <c r="P66" s="136"/>
      <c r="Q66" s="136"/>
      <c r="R66" s="136"/>
      <c r="S66" s="137"/>
      <c r="T66" s="135">
        <v>0</v>
      </c>
      <c r="U66" s="136"/>
      <c r="V66" s="136"/>
      <c r="W66" s="136"/>
      <c r="X66" s="136"/>
      <c r="Y66" s="138"/>
      <c r="Z66" s="52">
        <f>O66-T66</f>
        <v>302.39999999999998</v>
      </c>
      <c r="AA66" s="51"/>
    </row>
    <row r="67" spans="1:30" ht="20.100000000000001" customHeight="1">
      <c r="A67" s="46"/>
      <c r="B67" s="158" t="s">
        <v>300</v>
      </c>
      <c r="C67" s="159"/>
      <c r="D67" s="159"/>
      <c r="E67" s="159"/>
      <c r="F67" s="159"/>
      <c r="G67" s="159"/>
      <c r="H67" s="159"/>
      <c r="I67" s="159"/>
      <c r="J67" s="159"/>
      <c r="K67" s="160"/>
      <c r="L67" s="167">
        <v>47.67</v>
      </c>
      <c r="M67" s="168"/>
      <c r="N67" s="169"/>
      <c r="O67" s="49"/>
      <c r="P67" s="48"/>
      <c r="Q67" s="48"/>
      <c r="R67" s="48"/>
      <c r="S67" s="50"/>
      <c r="T67" s="49"/>
      <c r="U67" s="48"/>
      <c r="V67" s="48"/>
      <c r="W67" s="48"/>
      <c r="X67" s="48"/>
      <c r="Y67" s="47"/>
      <c r="Z67" s="52"/>
      <c r="AA67" s="51">
        <f t="shared" ref="AA67:AA83" si="7">Z67/L67*100</f>
        <v>0</v>
      </c>
      <c r="AB67" s="43"/>
    </row>
    <row r="68" spans="1:30" ht="20.100000000000001" customHeight="1">
      <c r="A68" s="46"/>
      <c r="B68" s="164" t="s">
        <v>299</v>
      </c>
      <c r="C68" s="165"/>
      <c r="D68" s="165"/>
      <c r="E68" s="165"/>
      <c r="F68" s="165"/>
      <c r="G68" s="165"/>
      <c r="H68" s="165"/>
      <c r="I68" s="165"/>
      <c r="J68" s="165"/>
      <c r="K68" s="166"/>
      <c r="L68" s="182">
        <f>SUM(L21:L67)</f>
        <v>863567.42000000016</v>
      </c>
      <c r="M68" s="165"/>
      <c r="N68" s="166"/>
      <c r="O68" s="93"/>
      <c r="P68" s="94"/>
      <c r="Q68" s="94"/>
      <c r="R68" s="94"/>
      <c r="S68" s="95"/>
      <c r="T68" s="93"/>
      <c r="U68" s="94"/>
      <c r="V68" s="94"/>
      <c r="W68" s="94"/>
      <c r="X68" s="94"/>
      <c r="Y68" s="96"/>
      <c r="Z68" s="97">
        <f>SUM(Z20:Z67)</f>
        <v>686732.57999999984</v>
      </c>
      <c r="AA68" s="98">
        <f t="shared" si="7"/>
        <v>79.522752259458755</v>
      </c>
      <c r="AD68" s="21"/>
    </row>
    <row r="69" spans="1:30" ht="20.100000000000001" customHeight="1">
      <c r="A69" s="46"/>
      <c r="B69" s="132" t="s">
        <v>133</v>
      </c>
      <c r="C69" s="132"/>
      <c r="D69" s="132"/>
      <c r="E69" s="132"/>
      <c r="F69" s="132"/>
      <c r="G69" s="132"/>
      <c r="H69" s="132"/>
      <c r="I69" s="132"/>
      <c r="J69" s="132"/>
      <c r="K69" s="132"/>
      <c r="L69" s="139" t="s">
        <v>298</v>
      </c>
      <c r="M69" s="139"/>
      <c r="N69" s="139"/>
      <c r="O69" s="135">
        <v>59242.7</v>
      </c>
      <c r="P69" s="136"/>
      <c r="Q69" s="136"/>
      <c r="R69" s="136"/>
      <c r="S69" s="137"/>
      <c r="T69" s="135">
        <v>0</v>
      </c>
      <c r="U69" s="136"/>
      <c r="V69" s="136"/>
      <c r="W69" s="136"/>
      <c r="X69" s="136"/>
      <c r="Y69" s="138"/>
      <c r="Z69" s="52">
        <f>O69-T69</f>
        <v>59242.7</v>
      </c>
      <c r="AA69" s="51">
        <f t="shared" si="7"/>
        <v>93.533297694202986</v>
      </c>
    </row>
    <row r="70" spans="1:30" ht="20.100000000000001" customHeight="1">
      <c r="A70" s="46"/>
      <c r="B70" s="132" t="s">
        <v>134</v>
      </c>
      <c r="C70" s="132"/>
      <c r="D70" s="132"/>
      <c r="E70" s="132"/>
      <c r="F70" s="132"/>
      <c r="G70" s="132"/>
      <c r="H70" s="132"/>
      <c r="I70" s="132"/>
      <c r="J70" s="132"/>
      <c r="K70" s="132"/>
      <c r="L70" s="139" t="s">
        <v>297</v>
      </c>
      <c r="M70" s="139"/>
      <c r="N70" s="139"/>
      <c r="O70" s="135">
        <v>2563.59</v>
      </c>
      <c r="P70" s="136"/>
      <c r="Q70" s="136"/>
      <c r="R70" s="136"/>
      <c r="S70" s="137"/>
      <c r="T70" s="135">
        <v>0</v>
      </c>
      <c r="U70" s="136"/>
      <c r="V70" s="136"/>
      <c r="W70" s="136"/>
      <c r="X70" s="136"/>
      <c r="Y70" s="138"/>
      <c r="Z70" s="52">
        <f>O70-T70</f>
        <v>2563.59</v>
      </c>
      <c r="AA70" s="51">
        <f t="shared" si="7"/>
        <v>66.874225567047958</v>
      </c>
      <c r="AB70" s="43"/>
    </row>
    <row r="71" spans="1:30" ht="20.100000000000001" customHeight="1">
      <c r="A71" s="46"/>
      <c r="B71" s="132" t="s">
        <v>135</v>
      </c>
      <c r="C71" s="132"/>
      <c r="D71" s="132"/>
      <c r="E71" s="132"/>
      <c r="F71" s="132"/>
      <c r="G71" s="132"/>
      <c r="H71" s="132"/>
      <c r="I71" s="132"/>
      <c r="J71" s="132"/>
      <c r="K71" s="132"/>
      <c r="L71" s="139" t="s">
        <v>296</v>
      </c>
      <c r="M71" s="139"/>
      <c r="N71" s="139"/>
      <c r="O71" s="135">
        <v>3491.7</v>
      </c>
      <c r="P71" s="136"/>
      <c r="Q71" s="136"/>
      <c r="R71" s="136"/>
      <c r="S71" s="137"/>
      <c r="T71" s="135">
        <v>0</v>
      </c>
      <c r="U71" s="136"/>
      <c r="V71" s="136"/>
      <c r="W71" s="136"/>
      <c r="X71" s="136"/>
      <c r="Y71" s="138"/>
      <c r="Z71" s="52">
        <f>O71-T71</f>
        <v>3491.7</v>
      </c>
      <c r="AA71" s="51">
        <f t="shared" si="7"/>
        <v>55.831467860569227</v>
      </c>
    </row>
    <row r="72" spans="1:30" ht="20.100000000000001" customHeight="1">
      <c r="A72" s="46"/>
      <c r="B72" s="132" t="s">
        <v>136</v>
      </c>
      <c r="C72" s="132"/>
      <c r="D72" s="132"/>
      <c r="E72" s="132"/>
      <c r="F72" s="132"/>
      <c r="G72" s="132"/>
      <c r="H72" s="132"/>
      <c r="I72" s="132"/>
      <c r="J72" s="132"/>
      <c r="K72" s="132"/>
      <c r="L72" s="139" t="s">
        <v>295</v>
      </c>
      <c r="M72" s="139"/>
      <c r="N72" s="139"/>
      <c r="O72" s="135">
        <v>1705.74</v>
      </c>
      <c r="P72" s="136"/>
      <c r="Q72" s="136"/>
      <c r="R72" s="136"/>
      <c r="S72" s="137"/>
      <c r="T72" s="135">
        <v>0</v>
      </c>
      <c r="U72" s="136"/>
      <c r="V72" s="136"/>
      <c r="W72" s="136"/>
      <c r="X72" s="136"/>
      <c r="Y72" s="138"/>
      <c r="Z72" s="52">
        <f>O72-T72</f>
        <v>1705.74</v>
      </c>
      <c r="AA72" s="51">
        <f t="shared" si="7"/>
        <v>84.137679300751728</v>
      </c>
    </row>
    <row r="73" spans="1:30" ht="20.100000000000001" customHeight="1">
      <c r="A73" s="46"/>
      <c r="B73" s="164" t="s">
        <v>294</v>
      </c>
      <c r="C73" s="165"/>
      <c r="D73" s="165"/>
      <c r="E73" s="165"/>
      <c r="F73" s="165"/>
      <c r="G73" s="165"/>
      <c r="H73" s="165"/>
      <c r="I73" s="165"/>
      <c r="J73" s="165"/>
      <c r="K73" s="166"/>
      <c r="L73" s="155">
        <f>L69+L70+L71+L72</f>
        <v>75453.390000000014</v>
      </c>
      <c r="M73" s="156"/>
      <c r="N73" s="157"/>
      <c r="O73" s="155">
        <f>O69+O70+O71+O72</f>
        <v>67003.73</v>
      </c>
      <c r="P73" s="156"/>
      <c r="Q73" s="157"/>
      <c r="R73" s="155">
        <f>R69+R70+R71+R72</f>
        <v>0</v>
      </c>
      <c r="S73" s="156"/>
      <c r="T73" s="157"/>
      <c r="U73" s="155">
        <f>U69+U70+U71+U72</f>
        <v>0</v>
      </c>
      <c r="V73" s="156"/>
      <c r="W73" s="157"/>
      <c r="X73" s="155">
        <f>X69+X70+X71+X72</f>
        <v>0</v>
      </c>
      <c r="Y73" s="157"/>
      <c r="Z73" s="99">
        <f>Z69+Z70+Z71+Z72</f>
        <v>67003.73</v>
      </c>
      <c r="AA73" s="100">
        <f t="shared" si="7"/>
        <v>88.801483935976876</v>
      </c>
    </row>
    <row r="74" spans="1:30" ht="20.100000000000001" customHeight="1">
      <c r="A74" s="46"/>
      <c r="B74" s="132" t="s">
        <v>178</v>
      </c>
      <c r="C74" s="132"/>
      <c r="D74" s="132"/>
      <c r="E74" s="132"/>
      <c r="F74" s="132"/>
      <c r="G74" s="132"/>
      <c r="H74" s="132"/>
      <c r="I74" s="132"/>
      <c r="J74" s="132"/>
      <c r="K74" s="132"/>
      <c r="L74" s="134">
        <v>8043</v>
      </c>
      <c r="M74" s="134"/>
      <c r="N74" s="134"/>
      <c r="O74" s="135">
        <v>11505</v>
      </c>
      <c r="P74" s="136"/>
      <c r="Q74" s="136"/>
      <c r="R74" s="136"/>
      <c r="S74" s="137"/>
      <c r="T74" s="135">
        <v>0</v>
      </c>
      <c r="U74" s="136"/>
      <c r="V74" s="136"/>
      <c r="W74" s="136"/>
      <c r="X74" s="136"/>
      <c r="Y74" s="138"/>
      <c r="Z74" s="52">
        <f>O74-T74</f>
        <v>11505</v>
      </c>
      <c r="AA74" s="51">
        <f t="shared" si="7"/>
        <v>143.04364043267438</v>
      </c>
    </row>
    <row r="75" spans="1:30" ht="20.100000000000001" customHeight="1">
      <c r="A75" s="46"/>
      <c r="B75" s="132" t="s">
        <v>293</v>
      </c>
      <c r="C75" s="132"/>
      <c r="D75" s="132"/>
      <c r="E75" s="132"/>
      <c r="F75" s="132"/>
      <c r="G75" s="132"/>
      <c r="H75" s="132"/>
      <c r="I75" s="132"/>
      <c r="J75" s="132"/>
      <c r="K75" s="132"/>
      <c r="L75" s="134">
        <v>47250</v>
      </c>
      <c r="M75" s="134"/>
      <c r="N75" s="134"/>
      <c r="O75" s="135">
        <v>169400.45</v>
      </c>
      <c r="P75" s="136"/>
      <c r="Q75" s="136"/>
      <c r="R75" s="136"/>
      <c r="S75" s="137"/>
      <c r="T75" s="135">
        <v>0</v>
      </c>
      <c r="U75" s="136"/>
      <c r="V75" s="136"/>
      <c r="W75" s="136"/>
      <c r="X75" s="136"/>
      <c r="Y75" s="138"/>
      <c r="Z75" s="52">
        <f>O75-T75</f>
        <v>169400.45</v>
      </c>
      <c r="AA75" s="51">
        <f t="shared" si="7"/>
        <v>358.51947089947089</v>
      </c>
      <c r="AC75" s="43"/>
    </row>
    <row r="76" spans="1:30" ht="20.100000000000001" customHeight="1">
      <c r="A76" s="46"/>
      <c r="B76" s="158" t="s">
        <v>292</v>
      </c>
      <c r="C76" s="159"/>
      <c r="D76" s="159"/>
      <c r="E76" s="159"/>
      <c r="F76" s="159"/>
      <c r="G76" s="159"/>
      <c r="H76" s="159"/>
      <c r="I76" s="159"/>
      <c r="J76" s="159"/>
      <c r="K76" s="160"/>
      <c r="L76" s="161">
        <v>159919.75</v>
      </c>
      <c r="M76" s="162"/>
      <c r="N76" s="163"/>
      <c r="O76" s="49"/>
      <c r="P76" s="48"/>
      <c r="Q76" s="48"/>
      <c r="R76" s="48"/>
      <c r="S76" s="50"/>
      <c r="T76" s="49"/>
      <c r="U76" s="48"/>
      <c r="V76" s="48"/>
      <c r="W76" s="48"/>
      <c r="X76" s="48"/>
      <c r="Y76" s="47"/>
      <c r="Z76" s="52"/>
      <c r="AA76" s="51">
        <f t="shared" si="7"/>
        <v>0</v>
      </c>
      <c r="AC76" s="43"/>
    </row>
    <row r="77" spans="1:30" ht="20.100000000000001" customHeight="1">
      <c r="A77" s="46"/>
      <c r="B77" s="158" t="s">
        <v>291</v>
      </c>
      <c r="C77" s="159"/>
      <c r="D77" s="159"/>
      <c r="E77" s="159"/>
      <c r="F77" s="159"/>
      <c r="G77" s="159"/>
      <c r="H77" s="159"/>
      <c r="I77" s="159"/>
      <c r="J77" s="159"/>
      <c r="K77" s="160"/>
      <c r="L77" s="161">
        <v>10720</v>
      </c>
      <c r="M77" s="162"/>
      <c r="N77" s="163"/>
      <c r="O77" s="49"/>
      <c r="P77" s="48"/>
      <c r="Q77" s="48"/>
      <c r="R77" s="48"/>
      <c r="S77" s="50"/>
      <c r="T77" s="49"/>
      <c r="U77" s="48"/>
      <c r="V77" s="48"/>
      <c r="W77" s="48"/>
      <c r="X77" s="48"/>
      <c r="Y77" s="47"/>
      <c r="Z77" s="52"/>
      <c r="AA77" s="51">
        <f t="shared" si="7"/>
        <v>0</v>
      </c>
    </row>
    <row r="78" spans="1:30" ht="25.5" customHeight="1">
      <c r="A78" s="46"/>
      <c r="B78" s="164" t="s">
        <v>290</v>
      </c>
      <c r="C78" s="165"/>
      <c r="D78" s="165"/>
      <c r="E78" s="165"/>
      <c r="F78" s="165"/>
      <c r="G78" s="165"/>
      <c r="H78" s="165"/>
      <c r="I78" s="165"/>
      <c r="J78" s="165"/>
      <c r="K78" s="166"/>
      <c r="L78" s="186">
        <f>L74+L75+L76+L77</f>
        <v>225932.75</v>
      </c>
      <c r="M78" s="187"/>
      <c r="N78" s="188"/>
      <c r="O78" s="93"/>
      <c r="P78" s="94"/>
      <c r="Q78" s="94"/>
      <c r="R78" s="94"/>
      <c r="S78" s="95"/>
      <c r="T78" s="93"/>
      <c r="U78" s="94"/>
      <c r="V78" s="94"/>
      <c r="W78" s="94"/>
      <c r="X78" s="94"/>
      <c r="Y78" s="96"/>
      <c r="Z78" s="101">
        <f>Z74+Z75+Z76</f>
        <v>180905.45</v>
      </c>
      <c r="AA78" s="98">
        <f t="shared" si="7"/>
        <v>80.070485575906986</v>
      </c>
    </row>
    <row r="79" spans="1:30" ht="25.5" customHeight="1">
      <c r="A79" s="46"/>
      <c r="B79" s="192" t="s">
        <v>289</v>
      </c>
      <c r="C79" s="193"/>
      <c r="D79" s="193"/>
      <c r="E79" s="193"/>
      <c r="F79" s="193"/>
      <c r="G79" s="193"/>
      <c r="H79" s="193"/>
      <c r="I79" s="193"/>
      <c r="J79" s="193"/>
      <c r="K79" s="194"/>
      <c r="L79" s="195">
        <v>58667.8</v>
      </c>
      <c r="M79" s="196"/>
      <c r="N79" s="197"/>
      <c r="O79" s="56"/>
      <c r="P79" s="55"/>
      <c r="Q79" s="55"/>
      <c r="R79" s="55"/>
      <c r="S79" s="57"/>
      <c r="T79" s="56"/>
      <c r="U79" s="55"/>
      <c r="V79" s="55"/>
      <c r="W79" s="55"/>
      <c r="X79" s="55"/>
      <c r="Y79" s="54"/>
      <c r="Z79" s="53"/>
      <c r="AA79" s="51">
        <f t="shared" si="7"/>
        <v>0</v>
      </c>
    </row>
    <row r="80" spans="1:30" ht="20.100000000000001" customHeight="1">
      <c r="A80" s="46"/>
      <c r="B80" s="132" t="s">
        <v>183</v>
      </c>
      <c r="C80" s="132"/>
      <c r="D80" s="132"/>
      <c r="E80" s="132"/>
      <c r="F80" s="132"/>
      <c r="G80" s="132"/>
      <c r="H80" s="132"/>
      <c r="I80" s="132"/>
      <c r="J80" s="132"/>
      <c r="K80" s="132"/>
      <c r="L80" s="134">
        <v>42499.97</v>
      </c>
      <c r="M80" s="134"/>
      <c r="N80" s="134"/>
      <c r="O80" s="135">
        <v>30000</v>
      </c>
      <c r="P80" s="136"/>
      <c r="Q80" s="136"/>
      <c r="R80" s="136"/>
      <c r="S80" s="137"/>
      <c r="T80" s="135">
        <v>0</v>
      </c>
      <c r="U80" s="136"/>
      <c r="V80" s="136"/>
      <c r="W80" s="136"/>
      <c r="X80" s="136"/>
      <c r="Y80" s="138"/>
      <c r="Z80" s="52">
        <f>O80-T80</f>
        <v>30000</v>
      </c>
      <c r="AA80" s="51">
        <f t="shared" si="7"/>
        <v>70.588285121142434</v>
      </c>
    </row>
    <row r="81" spans="1:27" ht="20.100000000000001" customHeight="1">
      <c r="A81" s="46"/>
      <c r="B81" s="158" t="s">
        <v>288</v>
      </c>
      <c r="C81" s="159"/>
      <c r="D81" s="159"/>
      <c r="E81" s="159"/>
      <c r="F81" s="159"/>
      <c r="G81" s="159"/>
      <c r="H81" s="159"/>
      <c r="I81" s="159"/>
      <c r="J81" s="159"/>
      <c r="K81" s="160"/>
      <c r="L81" s="161">
        <v>41742.29</v>
      </c>
      <c r="M81" s="162"/>
      <c r="N81" s="163"/>
      <c r="O81" s="49"/>
      <c r="P81" s="48"/>
      <c r="Q81" s="48"/>
      <c r="R81" s="48"/>
      <c r="S81" s="50"/>
      <c r="T81" s="49"/>
      <c r="U81" s="48"/>
      <c r="V81" s="48"/>
      <c r="W81" s="48"/>
      <c r="X81" s="48"/>
      <c r="Y81" s="47"/>
      <c r="Z81" s="52"/>
      <c r="AA81" s="51">
        <f t="shared" si="7"/>
        <v>0</v>
      </c>
    </row>
    <row r="82" spans="1:27" ht="20.100000000000001" customHeight="1">
      <c r="A82" s="46"/>
      <c r="B82" s="158" t="s">
        <v>287</v>
      </c>
      <c r="C82" s="159"/>
      <c r="D82" s="159"/>
      <c r="E82" s="159"/>
      <c r="F82" s="159"/>
      <c r="G82" s="159"/>
      <c r="H82" s="159"/>
      <c r="I82" s="159"/>
      <c r="J82" s="159"/>
      <c r="K82" s="160"/>
      <c r="L82" s="161">
        <v>5685.12</v>
      </c>
      <c r="M82" s="162"/>
      <c r="N82" s="163"/>
      <c r="O82" s="49"/>
      <c r="P82" s="48"/>
      <c r="Q82" s="48"/>
      <c r="R82" s="48"/>
      <c r="S82" s="50"/>
      <c r="T82" s="49"/>
      <c r="U82" s="48"/>
      <c r="V82" s="48"/>
      <c r="W82" s="48"/>
      <c r="X82" s="48"/>
      <c r="Y82" s="47"/>
      <c r="Z82" s="52"/>
      <c r="AA82" s="51">
        <f t="shared" si="7"/>
        <v>0</v>
      </c>
    </row>
    <row r="83" spans="1:27" ht="20.100000000000001" customHeight="1">
      <c r="A83" s="46"/>
      <c r="B83" s="158" t="s">
        <v>286</v>
      </c>
      <c r="C83" s="159"/>
      <c r="D83" s="159"/>
      <c r="E83" s="159"/>
      <c r="F83" s="159"/>
      <c r="G83" s="159"/>
      <c r="H83" s="159"/>
      <c r="I83" s="159"/>
      <c r="J83" s="159"/>
      <c r="K83" s="160"/>
      <c r="L83" s="161">
        <v>5000</v>
      </c>
      <c r="M83" s="162"/>
      <c r="N83" s="163"/>
      <c r="O83" s="49"/>
      <c r="P83" s="48"/>
      <c r="Q83" s="48"/>
      <c r="R83" s="48"/>
      <c r="S83" s="50"/>
      <c r="T83" s="49"/>
      <c r="U83" s="48"/>
      <c r="V83" s="48"/>
      <c r="W83" s="48"/>
      <c r="X83" s="48"/>
      <c r="Y83" s="47"/>
      <c r="Z83" s="52"/>
      <c r="AA83" s="51">
        <f t="shared" si="7"/>
        <v>0</v>
      </c>
    </row>
    <row r="84" spans="1:27" ht="20.100000000000001" customHeight="1">
      <c r="A84" s="46"/>
      <c r="B84" s="132" t="s">
        <v>185</v>
      </c>
      <c r="C84" s="132"/>
      <c r="D84" s="132"/>
      <c r="E84" s="132"/>
      <c r="F84" s="132"/>
      <c r="G84" s="132"/>
      <c r="H84" s="132"/>
      <c r="I84" s="132"/>
      <c r="J84" s="132"/>
      <c r="K84" s="132"/>
      <c r="L84" s="140"/>
      <c r="M84" s="140"/>
      <c r="N84" s="140"/>
      <c r="O84" s="135">
        <v>20000</v>
      </c>
      <c r="P84" s="136"/>
      <c r="Q84" s="136"/>
      <c r="R84" s="136"/>
      <c r="S84" s="137"/>
      <c r="T84" s="135">
        <v>0</v>
      </c>
      <c r="U84" s="136"/>
      <c r="V84" s="136"/>
      <c r="W84" s="136"/>
      <c r="X84" s="136"/>
      <c r="Y84" s="138"/>
      <c r="Z84" s="52">
        <f t="shared" ref="Z84:Z90" si="8">O84-T84</f>
        <v>20000</v>
      </c>
      <c r="AA84" s="51"/>
    </row>
    <row r="85" spans="1:27" ht="20.100000000000001" customHeight="1">
      <c r="A85" s="46"/>
      <c r="B85" s="132" t="s">
        <v>186</v>
      </c>
      <c r="C85" s="132"/>
      <c r="D85" s="132"/>
      <c r="E85" s="132"/>
      <c r="F85" s="132"/>
      <c r="G85" s="132"/>
      <c r="H85" s="132"/>
      <c r="I85" s="132"/>
      <c r="J85" s="132"/>
      <c r="K85" s="132"/>
      <c r="L85" s="140"/>
      <c r="M85" s="140"/>
      <c r="N85" s="140"/>
      <c r="O85" s="135">
        <v>4214.25</v>
      </c>
      <c r="P85" s="136"/>
      <c r="Q85" s="136"/>
      <c r="R85" s="136"/>
      <c r="S85" s="137"/>
      <c r="T85" s="135">
        <v>0</v>
      </c>
      <c r="U85" s="136"/>
      <c r="V85" s="136"/>
      <c r="W85" s="136"/>
      <c r="X85" s="136"/>
      <c r="Y85" s="138"/>
      <c r="Z85" s="52">
        <f t="shared" si="8"/>
        <v>4214.25</v>
      </c>
      <c r="AA85" s="51"/>
    </row>
    <row r="86" spans="1:27" ht="20.100000000000001" customHeight="1">
      <c r="A86" s="46"/>
      <c r="B86" s="132" t="s">
        <v>187</v>
      </c>
      <c r="C86" s="132"/>
      <c r="D86" s="132"/>
      <c r="E86" s="132"/>
      <c r="F86" s="132"/>
      <c r="G86" s="132"/>
      <c r="H86" s="132"/>
      <c r="I86" s="132"/>
      <c r="J86" s="132"/>
      <c r="K86" s="132"/>
      <c r="L86" s="134">
        <v>10448.280000000001</v>
      </c>
      <c r="M86" s="134"/>
      <c r="N86" s="134"/>
      <c r="O86" s="135">
        <v>22702.04</v>
      </c>
      <c r="P86" s="136"/>
      <c r="Q86" s="136"/>
      <c r="R86" s="136"/>
      <c r="S86" s="137"/>
      <c r="T86" s="135">
        <v>0</v>
      </c>
      <c r="U86" s="136"/>
      <c r="V86" s="136"/>
      <c r="W86" s="136"/>
      <c r="X86" s="136"/>
      <c r="Y86" s="138"/>
      <c r="Z86" s="52">
        <f t="shared" si="8"/>
        <v>22702.04</v>
      </c>
      <c r="AA86" s="51">
        <f t="shared" ref="AA86:AA92" si="9">Z86/L86*100</f>
        <v>217.28016477353211</v>
      </c>
    </row>
    <row r="87" spans="1:27" ht="20.100000000000001" customHeight="1">
      <c r="A87" s="46"/>
      <c r="B87" s="132" t="s">
        <v>188</v>
      </c>
      <c r="C87" s="132"/>
      <c r="D87" s="132"/>
      <c r="E87" s="132"/>
      <c r="F87" s="132"/>
      <c r="G87" s="132"/>
      <c r="H87" s="132"/>
      <c r="I87" s="132"/>
      <c r="J87" s="132"/>
      <c r="K87" s="132"/>
      <c r="L87" s="133">
        <v>20000</v>
      </c>
      <c r="M87" s="133"/>
      <c r="N87" s="133"/>
      <c r="O87" s="135">
        <v>23470</v>
      </c>
      <c r="P87" s="136"/>
      <c r="Q87" s="136"/>
      <c r="R87" s="136"/>
      <c r="S87" s="137"/>
      <c r="T87" s="135">
        <v>0</v>
      </c>
      <c r="U87" s="136"/>
      <c r="V87" s="136"/>
      <c r="W87" s="136"/>
      <c r="X87" s="136"/>
      <c r="Y87" s="138"/>
      <c r="Z87" s="52">
        <f t="shared" si="8"/>
        <v>23470</v>
      </c>
      <c r="AA87" s="51">
        <f t="shared" si="9"/>
        <v>117.35</v>
      </c>
    </row>
    <row r="88" spans="1:27" ht="20.100000000000001" customHeight="1">
      <c r="A88" s="46"/>
      <c r="B88" s="132" t="s">
        <v>189</v>
      </c>
      <c r="C88" s="132"/>
      <c r="D88" s="132"/>
      <c r="E88" s="132"/>
      <c r="F88" s="132"/>
      <c r="G88" s="132"/>
      <c r="H88" s="132"/>
      <c r="I88" s="132"/>
      <c r="J88" s="132"/>
      <c r="K88" s="132"/>
      <c r="L88" s="133">
        <v>569816.79</v>
      </c>
      <c r="M88" s="133"/>
      <c r="N88" s="133"/>
      <c r="O88" s="135">
        <v>218155.19</v>
      </c>
      <c r="P88" s="136"/>
      <c r="Q88" s="136"/>
      <c r="R88" s="136"/>
      <c r="S88" s="137"/>
      <c r="T88" s="135">
        <v>0</v>
      </c>
      <c r="U88" s="136"/>
      <c r="V88" s="136"/>
      <c r="W88" s="136"/>
      <c r="X88" s="136"/>
      <c r="Y88" s="138"/>
      <c r="Z88" s="52">
        <f t="shared" si="8"/>
        <v>218155.19</v>
      </c>
      <c r="AA88" s="51">
        <f t="shared" si="9"/>
        <v>38.285146002805561</v>
      </c>
    </row>
    <row r="89" spans="1:27" ht="20.100000000000001" customHeight="1">
      <c r="A89" s="46"/>
      <c r="B89" s="132" t="s">
        <v>190</v>
      </c>
      <c r="C89" s="132"/>
      <c r="D89" s="132"/>
      <c r="E89" s="132"/>
      <c r="F89" s="132"/>
      <c r="G89" s="132"/>
      <c r="H89" s="132"/>
      <c r="I89" s="132"/>
      <c r="J89" s="132"/>
      <c r="K89" s="132"/>
      <c r="L89" s="134">
        <v>138579.70000000001</v>
      </c>
      <c r="M89" s="134"/>
      <c r="N89" s="134"/>
      <c r="O89" s="135">
        <v>11000</v>
      </c>
      <c r="P89" s="136"/>
      <c r="Q89" s="136"/>
      <c r="R89" s="136"/>
      <c r="S89" s="137"/>
      <c r="T89" s="135">
        <v>0</v>
      </c>
      <c r="U89" s="136"/>
      <c r="V89" s="136"/>
      <c r="W89" s="136"/>
      <c r="X89" s="136"/>
      <c r="Y89" s="138"/>
      <c r="Z89" s="52">
        <f t="shared" si="8"/>
        <v>11000</v>
      </c>
      <c r="AA89" s="51">
        <f t="shared" si="9"/>
        <v>7.9376705246150756</v>
      </c>
    </row>
    <row r="90" spans="1:27" ht="20.100000000000001" customHeight="1">
      <c r="A90" s="46"/>
      <c r="B90" s="132" t="s">
        <v>191</v>
      </c>
      <c r="C90" s="132"/>
      <c r="D90" s="132"/>
      <c r="E90" s="132"/>
      <c r="F90" s="132"/>
      <c r="G90" s="132"/>
      <c r="H90" s="132"/>
      <c r="I90" s="132"/>
      <c r="J90" s="132"/>
      <c r="K90" s="132"/>
      <c r="L90" s="134">
        <v>128324.21</v>
      </c>
      <c r="M90" s="134"/>
      <c r="N90" s="134"/>
      <c r="O90" s="135">
        <v>11849.61</v>
      </c>
      <c r="P90" s="136"/>
      <c r="Q90" s="136"/>
      <c r="R90" s="136"/>
      <c r="S90" s="137"/>
      <c r="T90" s="135">
        <v>0</v>
      </c>
      <c r="U90" s="136"/>
      <c r="V90" s="136"/>
      <c r="W90" s="136"/>
      <c r="X90" s="136"/>
      <c r="Y90" s="138"/>
      <c r="Z90" s="52">
        <f t="shared" si="8"/>
        <v>11849.61</v>
      </c>
      <c r="AA90" s="51">
        <f t="shared" si="9"/>
        <v>9.2341187995624523</v>
      </c>
    </row>
    <row r="91" spans="1:27" ht="20.100000000000001" customHeight="1">
      <c r="A91" s="46"/>
      <c r="B91" s="158" t="s">
        <v>285</v>
      </c>
      <c r="C91" s="159"/>
      <c r="D91" s="159"/>
      <c r="E91" s="159"/>
      <c r="F91" s="159"/>
      <c r="G91" s="159"/>
      <c r="H91" s="159"/>
      <c r="I91" s="159"/>
      <c r="J91" s="159"/>
      <c r="K91" s="160"/>
      <c r="L91" s="161">
        <v>117654.56</v>
      </c>
      <c r="M91" s="162"/>
      <c r="N91" s="163"/>
      <c r="O91" s="49"/>
      <c r="P91" s="48"/>
      <c r="Q91" s="48"/>
      <c r="R91" s="48"/>
      <c r="S91" s="50"/>
      <c r="T91" s="49"/>
      <c r="U91" s="48"/>
      <c r="V91" s="48"/>
      <c r="W91" s="48"/>
      <c r="X91" s="48"/>
      <c r="Y91" s="47"/>
      <c r="Z91" s="52"/>
      <c r="AA91" s="51">
        <f t="shared" si="9"/>
        <v>0</v>
      </c>
    </row>
    <row r="92" spans="1:27" ht="20.100000000000001" customHeight="1">
      <c r="A92" s="46"/>
      <c r="B92" s="158" t="s">
        <v>284</v>
      </c>
      <c r="C92" s="159"/>
      <c r="D92" s="159"/>
      <c r="E92" s="159"/>
      <c r="F92" s="159"/>
      <c r="G92" s="159"/>
      <c r="H92" s="159"/>
      <c r="I92" s="159"/>
      <c r="J92" s="159"/>
      <c r="K92" s="160"/>
      <c r="L92" s="161">
        <v>18206.09</v>
      </c>
      <c r="M92" s="162"/>
      <c r="N92" s="163"/>
      <c r="O92" s="49"/>
      <c r="P92" s="48"/>
      <c r="Q92" s="48"/>
      <c r="R92" s="48"/>
      <c r="S92" s="50"/>
      <c r="T92" s="49"/>
      <c r="U92" s="48"/>
      <c r="V92" s="48"/>
      <c r="W92" s="48"/>
      <c r="X92" s="48"/>
      <c r="Y92" s="47"/>
      <c r="Z92" s="52"/>
      <c r="AA92" s="51">
        <f t="shared" si="9"/>
        <v>0</v>
      </c>
    </row>
    <row r="93" spans="1:27" ht="20.100000000000001" customHeight="1">
      <c r="A93" s="46"/>
      <c r="B93" s="132" t="s">
        <v>192</v>
      </c>
      <c r="C93" s="132"/>
      <c r="D93" s="132"/>
      <c r="E93" s="132"/>
      <c r="F93" s="132"/>
      <c r="G93" s="132"/>
      <c r="H93" s="132"/>
      <c r="I93" s="132"/>
      <c r="J93" s="132"/>
      <c r="K93" s="132"/>
      <c r="L93" s="140"/>
      <c r="M93" s="140"/>
      <c r="N93" s="140"/>
      <c r="O93" s="135">
        <v>18294.7</v>
      </c>
      <c r="P93" s="136"/>
      <c r="Q93" s="136"/>
      <c r="R93" s="136"/>
      <c r="S93" s="137"/>
      <c r="T93" s="135">
        <v>0</v>
      </c>
      <c r="U93" s="136"/>
      <c r="V93" s="136"/>
      <c r="W93" s="136"/>
      <c r="X93" s="136"/>
      <c r="Y93" s="138"/>
      <c r="Z93" s="52">
        <f>O93-T93</f>
        <v>18294.7</v>
      </c>
      <c r="AA93" s="51"/>
    </row>
    <row r="94" spans="1:27" ht="20.100000000000001" customHeight="1">
      <c r="A94" s="46"/>
      <c r="B94" s="158" t="s">
        <v>283</v>
      </c>
      <c r="C94" s="159"/>
      <c r="D94" s="159"/>
      <c r="E94" s="159"/>
      <c r="F94" s="159"/>
      <c r="G94" s="159"/>
      <c r="H94" s="159"/>
      <c r="I94" s="159"/>
      <c r="J94" s="159"/>
      <c r="K94" s="160"/>
      <c r="L94" s="161">
        <v>22290</v>
      </c>
      <c r="M94" s="162"/>
      <c r="N94" s="163"/>
      <c r="O94" s="49"/>
      <c r="P94" s="48"/>
      <c r="Q94" s="48"/>
      <c r="R94" s="48"/>
      <c r="S94" s="50"/>
      <c r="T94" s="49"/>
      <c r="U94" s="48"/>
      <c r="V94" s="48"/>
      <c r="W94" s="48"/>
      <c r="X94" s="48"/>
      <c r="Y94" s="47"/>
      <c r="Z94" s="52"/>
      <c r="AA94" s="51">
        <f>Z94/L94*100</f>
        <v>0</v>
      </c>
    </row>
    <row r="95" spans="1:27" ht="20.100000000000001" customHeight="1">
      <c r="A95" s="46"/>
      <c r="B95" s="132" t="s">
        <v>193</v>
      </c>
      <c r="C95" s="132"/>
      <c r="D95" s="132"/>
      <c r="E95" s="132"/>
      <c r="F95" s="132"/>
      <c r="G95" s="132"/>
      <c r="H95" s="132"/>
      <c r="I95" s="132"/>
      <c r="J95" s="132"/>
      <c r="K95" s="132"/>
      <c r="L95" s="140"/>
      <c r="M95" s="140"/>
      <c r="N95" s="140"/>
      <c r="O95" s="135">
        <v>69900</v>
      </c>
      <c r="P95" s="136"/>
      <c r="Q95" s="136"/>
      <c r="R95" s="136"/>
      <c r="S95" s="137"/>
      <c r="T95" s="135">
        <v>0</v>
      </c>
      <c r="U95" s="136"/>
      <c r="V95" s="136"/>
      <c r="W95" s="136"/>
      <c r="X95" s="136"/>
      <c r="Y95" s="138"/>
      <c r="Z95" s="52">
        <f>O95-T95</f>
        <v>69900</v>
      </c>
      <c r="AA95" s="51"/>
    </row>
    <row r="96" spans="1:27" ht="20.100000000000001" customHeight="1">
      <c r="A96" s="46"/>
      <c r="B96" s="158" t="s">
        <v>282</v>
      </c>
      <c r="C96" s="159"/>
      <c r="D96" s="159"/>
      <c r="E96" s="159"/>
      <c r="F96" s="159"/>
      <c r="G96" s="159"/>
      <c r="H96" s="159"/>
      <c r="I96" s="159"/>
      <c r="J96" s="159"/>
      <c r="K96" s="160"/>
      <c r="L96" s="161">
        <v>1263.5</v>
      </c>
      <c r="M96" s="162"/>
      <c r="N96" s="163"/>
      <c r="O96" s="49"/>
      <c r="P96" s="48"/>
      <c r="Q96" s="48"/>
      <c r="R96" s="48"/>
      <c r="S96" s="50"/>
      <c r="T96" s="49"/>
      <c r="U96" s="48"/>
      <c r="V96" s="48"/>
      <c r="W96" s="48"/>
      <c r="X96" s="48"/>
      <c r="Y96" s="47"/>
      <c r="Z96" s="52"/>
      <c r="AA96" s="51">
        <f>Z96/L96*100</f>
        <v>0</v>
      </c>
    </row>
    <row r="97" spans="1:27" ht="20.100000000000001" customHeight="1">
      <c r="A97" s="46"/>
      <c r="B97" s="132" t="s">
        <v>194</v>
      </c>
      <c r="C97" s="132"/>
      <c r="D97" s="132"/>
      <c r="E97" s="132"/>
      <c r="F97" s="132"/>
      <c r="G97" s="132"/>
      <c r="H97" s="132"/>
      <c r="I97" s="132"/>
      <c r="J97" s="132"/>
      <c r="K97" s="132"/>
      <c r="L97" s="134">
        <v>13269</v>
      </c>
      <c r="M97" s="134"/>
      <c r="N97" s="134"/>
      <c r="O97" s="135">
        <v>41545.19</v>
      </c>
      <c r="P97" s="136"/>
      <c r="Q97" s="136"/>
      <c r="R97" s="136"/>
      <c r="S97" s="137"/>
      <c r="T97" s="135">
        <v>0</v>
      </c>
      <c r="U97" s="136"/>
      <c r="V97" s="136"/>
      <c r="W97" s="136"/>
      <c r="X97" s="136"/>
      <c r="Y97" s="138"/>
      <c r="Z97" s="52">
        <f>O97-T97</f>
        <v>41545.19</v>
      </c>
      <c r="AA97" s="51">
        <f>Z97/L97*100</f>
        <v>313.09963071821539</v>
      </c>
    </row>
    <row r="98" spans="1:27" ht="20.100000000000001" customHeight="1">
      <c r="A98" s="46"/>
      <c r="B98" s="132" t="s">
        <v>195</v>
      </c>
      <c r="C98" s="132"/>
      <c r="D98" s="132"/>
      <c r="E98" s="132"/>
      <c r="F98" s="132"/>
      <c r="G98" s="132"/>
      <c r="H98" s="132"/>
      <c r="I98" s="132"/>
      <c r="J98" s="132"/>
      <c r="K98" s="132"/>
      <c r="L98" s="140"/>
      <c r="M98" s="140"/>
      <c r="N98" s="140"/>
      <c r="O98" s="135">
        <v>58363.7</v>
      </c>
      <c r="P98" s="136"/>
      <c r="Q98" s="136"/>
      <c r="R98" s="136"/>
      <c r="S98" s="137"/>
      <c r="T98" s="135">
        <v>0</v>
      </c>
      <c r="U98" s="136"/>
      <c r="V98" s="136"/>
      <c r="W98" s="136"/>
      <c r="X98" s="136"/>
      <c r="Y98" s="138"/>
      <c r="Z98" s="52">
        <f>O98-T98</f>
        <v>58363.7</v>
      </c>
      <c r="AA98" s="51"/>
    </row>
    <row r="99" spans="1:27" ht="20.100000000000001" customHeight="1">
      <c r="A99" s="46"/>
      <c r="B99" s="164" t="s">
        <v>281</v>
      </c>
      <c r="C99" s="165"/>
      <c r="D99" s="165"/>
      <c r="E99" s="165"/>
      <c r="F99" s="165"/>
      <c r="G99" s="165"/>
      <c r="H99" s="165"/>
      <c r="I99" s="165"/>
      <c r="J99" s="165"/>
      <c r="K99" s="166"/>
      <c r="L99" s="185">
        <f>SUM(L79:L98)</f>
        <v>1193447.31</v>
      </c>
      <c r="M99" s="165"/>
      <c r="N99" s="166"/>
      <c r="O99" s="102"/>
      <c r="P99" s="103"/>
      <c r="Q99" s="103"/>
      <c r="R99" s="103"/>
      <c r="S99" s="104"/>
      <c r="T99" s="102"/>
      <c r="U99" s="103"/>
      <c r="V99" s="103"/>
      <c r="W99" s="103"/>
      <c r="X99" s="103"/>
      <c r="Y99" s="105"/>
      <c r="Z99" s="97">
        <f>Z80+Z84+Z85+Z86+Z87++Z88+Z89+Z90+Z93+Z95+Z97+Z98</f>
        <v>529494.67999999993</v>
      </c>
      <c r="AA99" s="98">
        <f>Z99/L99*100</f>
        <v>44.366825042322141</v>
      </c>
    </row>
    <row r="100" spans="1:27" ht="20.100000000000001" customHeight="1">
      <c r="A100" s="46"/>
      <c r="B100" s="152" t="s">
        <v>85</v>
      </c>
      <c r="C100" s="153"/>
      <c r="D100" s="153"/>
      <c r="E100" s="153"/>
      <c r="F100" s="153"/>
      <c r="G100" s="153"/>
      <c r="H100" s="153"/>
      <c r="I100" s="153"/>
      <c r="J100" s="153"/>
      <c r="K100" s="154"/>
      <c r="L100" s="179">
        <f>L19+L68+L73+L78+L99</f>
        <v>4466329.46</v>
      </c>
      <c r="M100" s="180"/>
      <c r="N100" s="181"/>
      <c r="O100" s="135">
        <v>3944334.93</v>
      </c>
      <c r="P100" s="136"/>
      <c r="Q100" s="136"/>
      <c r="R100" s="136"/>
      <c r="S100" s="137"/>
      <c r="T100" s="135">
        <v>21998.639999999999</v>
      </c>
      <c r="U100" s="136"/>
      <c r="V100" s="136"/>
      <c r="W100" s="136"/>
      <c r="X100" s="136"/>
      <c r="Y100" s="138"/>
      <c r="Z100" s="45">
        <f>O100-T100</f>
        <v>3922336.29</v>
      </c>
      <c r="AA100" s="44">
        <f>Z100/L100*100</f>
        <v>87.820128925285331</v>
      </c>
    </row>
    <row r="101" spans="1:27">
      <c r="L101" s="125"/>
      <c r="M101" s="125"/>
    </row>
    <row r="102" spans="1:27">
      <c r="L102" s="43"/>
    </row>
    <row r="106" spans="1:27">
      <c r="L106" s="43"/>
    </row>
  </sheetData>
  <mergeCells count="345">
    <mergeCell ref="Z32:Z33"/>
    <mergeCell ref="B46:K46"/>
    <mergeCell ref="L46:N46"/>
    <mergeCell ref="B59:K59"/>
    <mergeCell ref="L59:N59"/>
    <mergeCell ref="B61:K61"/>
    <mergeCell ref="L61:N61"/>
    <mergeCell ref="B99:K99"/>
    <mergeCell ref="L99:N99"/>
    <mergeCell ref="L78:N78"/>
    <mergeCell ref="B79:K79"/>
    <mergeCell ref="L79:N79"/>
    <mergeCell ref="O66:S66"/>
    <mergeCell ref="O65:S65"/>
    <mergeCell ref="O75:S75"/>
    <mergeCell ref="O74:S74"/>
    <mergeCell ref="O69:S69"/>
    <mergeCell ref="O70:S70"/>
    <mergeCell ref="O71:S71"/>
    <mergeCell ref="O72:S72"/>
    <mergeCell ref="O84:S84"/>
    <mergeCell ref="O80:S80"/>
    <mergeCell ref="O54:S54"/>
    <mergeCell ref="O53:S53"/>
    <mergeCell ref="O56:S56"/>
    <mergeCell ref="O55:S55"/>
    <mergeCell ref="O58:S58"/>
    <mergeCell ref="O57:S57"/>
    <mergeCell ref="O62:S62"/>
    <mergeCell ref="O60:S60"/>
    <mergeCell ref="O64:S64"/>
    <mergeCell ref="O63:S63"/>
    <mergeCell ref="O43:S43"/>
    <mergeCell ref="O42:S42"/>
    <mergeCell ref="O45:S45"/>
    <mergeCell ref="O44:S44"/>
    <mergeCell ref="O48:S48"/>
    <mergeCell ref="O47:S47"/>
    <mergeCell ref="O50:S50"/>
    <mergeCell ref="O49:S49"/>
    <mergeCell ref="O52:S52"/>
    <mergeCell ref="O51:S51"/>
    <mergeCell ref="O17:S17"/>
    <mergeCell ref="O22:S22"/>
    <mergeCell ref="L83:N83"/>
    <mergeCell ref="L31:N31"/>
    <mergeCell ref="L23:N23"/>
    <mergeCell ref="L24:N24"/>
    <mergeCell ref="L77:N77"/>
    <mergeCell ref="O25:S25"/>
    <mergeCell ref="O27:S27"/>
    <mergeCell ref="O26:S26"/>
    <mergeCell ref="L81:N81"/>
    <mergeCell ref="L82:N82"/>
    <mergeCell ref="O29:S29"/>
    <mergeCell ref="O28:S28"/>
    <mergeCell ref="O32:S33"/>
    <mergeCell ref="O30:S30"/>
    <mergeCell ref="O35:S35"/>
    <mergeCell ref="O34:S34"/>
    <mergeCell ref="O37:S37"/>
    <mergeCell ref="O36:S36"/>
    <mergeCell ref="O39:S39"/>
    <mergeCell ref="O38:S38"/>
    <mergeCell ref="O41:S41"/>
    <mergeCell ref="O40:S40"/>
    <mergeCell ref="O7:S7"/>
    <mergeCell ref="O6:S6"/>
    <mergeCell ref="O9:S9"/>
    <mergeCell ref="O8:S8"/>
    <mergeCell ref="O11:S11"/>
    <mergeCell ref="O10:S10"/>
    <mergeCell ref="O13:S13"/>
    <mergeCell ref="O12:S12"/>
    <mergeCell ref="O15:S16"/>
    <mergeCell ref="O14:S14"/>
    <mergeCell ref="T7:Y7"/>
    <mergeCell ref="T6:Y6"/>
    <mergeCell ref="T9:Y9"/>
    <mergeCell ref="T8:Y8"/>
    <mergeCell ref="T11:Y11"/>
    <mergeCell ref="T10:Y10"/>
    <mergeCell ref="T13:Y13"/>
    <mergeCell ref="T12:Y12"/>
    <mergeCell ref="T15:Y15"/>
    <mergeCell ref="T14:Y14"/>
    <mergeCell ref="T95:Y95"/>
    <mergeCell ref="T93:Y93"/>
    <mergeCell ref="T98:Y98"/>
    <mergeCell ref="T97:Y97"/>
    <mergeCell ref="T20:Y20"/>
    <mergeCell ref="T17:Y17"/>
    <mergeCell ref="T22:Y22"/>
    <mergeCell ref="B91:K91"/>
    <mergeCell ref="L91:N91"/>
    <mergeCell ref="B96:K96"/>
    <mergeCell ref="L96:N96"/>
    <mergeCell ref="B19:K19"/>
    <mergeCell ref="B77:K77"/>
    <mergeCell ref="B23:K23"/>
    <mergeCell ref="T25:Y25"/>
    <mergeCell ref="T27:Y27"/>
    <mergeCell ref="T26:Y26"/>
    <mergeCell ref="T29:Y29"/>
    <mergeCell ref="T28:Y28"/>
    <mergeCell ref="B94:K94"/>
    <mergeCell ref="L94:N94"/>
    <mergeCell ref="B92:K92"/>
    <mergeCell ref="L92:N92"/>
    <mergeCell ref="B31:K31"/>
    <mergeCell ref="T100:Y100"/>
    <mergeCell ref="T35:Y35"/>
    <mergeCell ref="T34:Y34"/>
    <mergeCell ref="T37:Y37"/>
    <mergeCell ref="T36:Y36"/>
    <mergeCell ref="T39:Y39"/>
    <mergeCell ref="T38:Y38"/>
    <mergeCell ref="T41:Y41"/>
    <mergeCell ref="T40:Y40"/>
    <mergeCell ref="T43:Y43"/>
    <mergeCell ref="T42:Y42"/>
    <mergeCell ref="T45:Y45"/>
    <mergeCell ref="T44:Y44"/>
    <mergeCell ref="T48:Y48"/>
    <mergeCell ref="T47:Y47"/>
    <mergeCell ref="T50:Y50"/>
    <mergeCell ref="T49:Y49"/>
    <mergeCell ref="T52:Y52"/>
    <mergeCell ref="T51:Y51"/>
    <mergeCell ref="T54:Y54"/>
    <mergeCell ref="T53:Y53"/>
    <mergeCell ref="T56:Y56"/>
    <mergeCell ref="T55:Y55"/>
    <mergeCell ref="T58:Y58"/>
    <mergeCell ref="B98:K98"/>
    <mergeCell ref="L98:N98"/>
    <mergeCell ref="B67:K67"/>
    <mergeCell ref="L67:N67"/>
    <mergeCell ref="B69:K69"/>
    <mergeCell ref="L69:N69"/>
    <mergeCell ref="B70:K70"/>
    <mergeCell ref="L70:N70"/>
    <mergeCell ref="O100:S100"/>
    <mergeCell ref="L100:N100"/>
    <mergeCell ref="B100:K100"/>
    <mergeCell ref="B81:K81"/>
    <mergeCell ref="B82:K82"/>
    <mergeCell ref="B83:K83"/>
    <mergeCell ref="O86:S86"/>
    <mergeCell ref="O85:S85"/>
    <mergeCell ref="O88:S88"/>
    <mergeCell ref="O87:S87"/>
    <mergeCell ref="O90:S90"/>
    <mergeCell ref="O89:S89"/>
    <mergeCell ref="O95:S95"/>
    <mergeCell ref="O93:S93"/>
    <mergeCell ref="O98:S98"/>
    <mergeCell ref="O97:S97"/>
    <mergeCell ref="B95:K95"/>
    <mergeCell ref="L95:N95"/>
    <mergeCell ref="B71:K71"/>
    <mergeCell ref="L71:N71"/>
    <mergeCell ref="B72:K72"/>
    <mergeCell ref="L72:N72"/>
    <mergeCell ref="L73:N73"/>
    <mergeCell ref="B73:K73"/>
    <mergeCell ref="B97:K97"/>
    <mergeCell ref="L97:N97"/>
    <mergeCell ref="B78:K78"/>
    <mergeCell ref="B90:K90"/>
    <mergeCell ref="L90:N90"/>
    <mergeCell ref="O73:Q73"/>
    <mergeCell ref="R73:T73"/>
    <mergeCell ref="B76:K76"/>
    <mergeCell ref="L76:N76"/>
    <mergeCell ref="B87:K87"/>
    <mergeCell ref="L87:N87"/>
    <mergeCell ref="B93:K93"/>
    <mergeCell ref="L93:N93"/>
    <mergeCell ref="T75:Y75"/>
    <mergeCell ref="T74:Y74"/>
    <mergeCell ref="T84:Y84"/>
    <mergeCell ref="T80:Y80"/>
    <mergeCell ref="T86:Y86"/>
    <mergeCell ref="T85:Y85"/>
    <mergeCell ref="T88:Y88"/>
    <mergeCell ref="T87:Y87"/>
    <mergeCell ref="T90:Y90"/>
    <mergeCell ref="T89:Y89"/>
    <mergeCell ref="B88:K88"/>
    <mergeCell ref="L88:N88"/>
    <mergeCell ref="U73:W73"/>
    <mergeCell ref="X73:Y73"/>
    <mergeCell ref="B85:K85"/>
    <mergeCell ref="L85:N85"/>
    <mergeCell ref="B86:K86"/>
    <mergeCell ref="L86:N86"/>
    <mergeCell ref="B89:K89"/>
    <mergeCell ref="L89:N89"/>
    <mergeCell ref="L4:N4"/>
    <mergeCell ref="B4:K4"/>
    <mergeCell ref="B24:K24"/>
    <mergeCell ref="B80:K80"/>
    <mergeCell ref="L80:N80"/>
    <mergeCell ref="B84:K84"/>
    <mergeCell ref="L84:N84"/>
    <mergeCell ref="B63:K63"/>
    <mergeCell ref="L63:N63"/>
    <mergeCell ref="B64:K64"/>
    <mergeCell ref="B68:K68"/>
    <mergeCell ref="L68:N68"/>
    <mergeCell ref="B18:K18"/>
    <mergeCell ref="L18:N18"/>
    <mergeCell ref="L19:N19"/>
    <mergeCell ref="B21:K21"/>
    <mergeCell ref="L21:N21"/>
    <mergeCell ref="Z15:Z16"/>
    <mergeCell ref="AA15:AA16"/>
    <mergeCell ref="B74:K74"/>
    <mergeCell ref="L74:N74"/>
    <mergeCell ref="B75:K75"/>
    <mergeCell ref="L75:N75"/>
    <mergeCell ref="B65:K65"/>
    <mergeCell ref="L65:N65"/>
    <mergeCell ref="B66:K66"/>
    <mergeCell ref="L66:N66"/>
    <mergeCell ref="T57:Y57"/>
    <mergeCell ref="T62:Y62"/>
    <mergeCell ref="T60:Y60"/>
    <mergeCell ref="T64:Y64"/>
    <mergeCell ref="T63:Y63"/>
    <mergeCell ref="T66:Y66"/>
    <mergeCell ref="T65:Y65"/>
    <mergeCell ref="T69:Y69"/>
    <mergeCell ref="T70:Y70"/>
    <mergeCell ref="T71:Y71"/>
    <mergeCell ref="T72:Y72"/>
    <mergeCell ref="T32:Y32"/>
    <mergeCell ref="T30:Y30"/>
    <mergeCell ref="O20:S20"/>
    <mergeCell ref="B55:K55"/>
    <mergeCell ref="L55:N55"/>
    <mergeCell ref="B56:K56"/>
    <mergeCell ref="L56:N56"/>
    <mergeCell ref="B53:K53"/>
    <mergeCell ref="L53:N53"/>
    <mergeCell ref="B54:K54"/>
    <mergeCell ref="L54:N54"/>
    <mergeCell ref="L64:N64"/>
    <mergeCell ref="B60:K60"/>
    <mergeCell ref="L60:N60"/>
    <mergeCell ref="B62:K62"/>
    <mergeCell ref="L62:N62"/>
    <mergeCell ref="B57:K57"/>
    <mergeCell ref="L57:N57"/>
    <mergeCell ref="B58:K58"/>
    <mergeCell ref="L58:N58"/>
    <mergeCell ref="B48:K48"/>
    <mergeCell ref="L48:N48"/>
    <mergeCell ref="B44:K44"/>
    <mergeCell ref="L44:N44"/>
    <mergeCell ref="B45:K45"/>
    <mergeCell ref="L45:N45"/>
    <mergeCell ref="B51:K51"/>
    <mergeCell ref="L51:N51"/>
    <mergeCell ref="B52:K52"/>
    <mergeCell ref="L52:N52"/>
    <mergeCell ref="B49:K49"/>
    <mergeCell ref="L49:N49"/>
    <mergeCell ref="B50:K50"/>
    <mergeCell ref="L50:N50"/>
    <mergeCell ref="B42:K42"/>
    <mergeCell ref="L42:N42"/>
    <mergeCell ref="B43:K43"/>
    <mergeCell ref="L43:N43"/>
    <mergeCell ref="B40:K40"/>
    <mergeCell ref="L40:N40"/>
    <mergeCell ref="B41:K41"/>
    <mergeCell ref="L41:N41"/>
    <mergeCell ref="B47:K47"/>
    <mergeCell ref="L47:N47"/>
    <mergeCell ref="B35:K35"/>
    <mergeCell ref="L35:N35"/>
    <mergeCell ref="B30:K30"/>
    <mergeCell ref="L30:N30"/>
    <mergeCell ref="B32:K33"/>
    <mergeCell ref="L32:N33"/>
    <mergeCell ref="B38:K38"/>
    <mergeCell ref="L38:N38"/>
    <mergeCell ref="B39:K39"/>
    <mergeCell ref="L39:N39"/>
    <mergeCell ref="B36:K36"/>
    <mergeCell ref="L36:N36"/>
    <mergeCell ref="B37:K37"/>
    <mergeCell ref="L37:N37"/>
    <mergeCell ref="B28:K28"/>
    <mergeCell ref="L28:N28"/>
    <mergeCell ref="B29:K29"/>
    <mergeCell ref="L29:N29"/>
    <mergeCell ref="B26:K26"/>
    <mergeCell ref="L26:N26"/>
    <mergeCell ref="B27:K27"/>
    <mergeCell ref="L27:N27"/>
    <mergeCell ref="B34:K34"/>
    <mergeCell ref="L34:N34"/>
    <mergeCell ref="B14:K14"/>
    <mergeCell ref="L14:N14"/>
    <mergeCell ref="B15:K16"/>
    <mergeCell ref="L15:N16"/>
    <mergeCell ref="B12:K12"/>
    <mergeCell ref="L12:N12"/>
    <mergeCell ref="B13:K13"/>
    <mergeCell ref="L13:N13"/>
    <mergeCell ref="B25:K25"/>
    <mergeCell ref="L25:N25"/>
    <mergeCell ref="B22:K22"/>
    <mergeCell ref="L22:N22"/>
    <mergeCell ref="B17:K17"/>
    <mergeCell ref="L17:N17"/>
    <mergeCell ref="B20:K20"/>
    <mergeCell ref="L20:N20"/>
    <mergeCell ref="S1:U1"/>
    <mergeCell ref="W1:X1"/>
    <mergeCell ref="B2:AA2"/>
    <mergeCell ref="L101:M101"/>
    <mergeCell ref="B3:K3"/>
    <mergeCell ref="L3:N3"/>
    <mergeCell ref="O3:S3"/>
    <mergeCell ref="T3:Y3"/>
    <mergeCell ref="B6:K6"/>
    <mergeCell ref="L6:N6"/>
    <mergeCell ref="B7:K7"/>
    <mergeCell ref="L7:N7"/>
    <mergeCell ref="B5:K5"/>
    <mergeCell ref="L5:N5"/>
    <mergeCell ref="O5:S5"/>
    <mergeCell ref="T5:Y5"/>
    <mergeCell ref="B10:K10"/>
    <mergeCell ref="L10:N10"/>
    <mergeCell ref="B11:K11"/>
    <mergeCell ref="L11:N11"/>
    <mergeCell ref="B8:K8"/>
    <mergeCell ref="L8:N8"/>
    <mergeCell ref="B9:K9"/>
    <mergeCell ref="L9:N9"/>
  </mergeCells>
  <pageMargins left="0" right="0" top="0" bottom="0" header="0" footer="0"/>
  <pageSetup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"/>
  <sheetViews>
    <sheetView workbookViewId="0">
      <selection activeCell="Q20" sqref="Q20"/>
    </sheetView>
  </sheetViews>
  <sheetFormatPr defaultRowHeight="15"/>
  <cols>
    <col min="1" max="1" width="21" customWidth="1"/>
    <col min="2" max="2" width="1.140625" hidden="1" customWidth="1"/>
    <col min="3" max="3" width="14.28515625" hidden="1" customWidth="1"/>
    <col min="4" max="4" width="13.140625" hidden="1" customWidth="1"/>
    <col min="5" max="5" width="10.5703125" customWidth="1"/>
    <col min="6" max="6" width="1.5703125" hidden="1" customWidth="1"/>
    <col min="7" max="7" width="11.140625" customWidth="1"/>
    <col min="8" max="8" width="7.7109375" customWidth="1"/>
    <col min="9" max="9" width="11.85546875" customWidth="1"/>
    <col min="10" max="10" width="9.140625" customWidth="1"/>
    <col min="11" max="11" width="9.42578125" customWidth="1"/>
    <col min="12" max="12" width="8.42578125" hidden="1" customWidth="1"/>
    <col min="15" max="15" width="9.85546875" bestFit="1" customWidth="1"/>
  </cols>
  <sheetData>
    <row r="1" spans="1:15" ht="24" customHeight="1">
      <c r="B1" s="15"/>
      <c r="C1" s="15"/>
      <c r="D1" s="15"/>
      <c r="E1" s="15"/>
      <c r="F1" s="207"/>
      <c r="G1" s="207"/>
      <c r="H1" s="207"/>
      <c r="I1" s="207"/>
      <c r="J1" s="207"/>
      <c r="K1" s="207"/>
      <c r="L1" s="15"/>
    </row>
    <row r="2" spans="1:15" ht="24" customHeight="1">
      <c r="A2" s="210" t="s">
        <v>113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5" ht="0.75" customHeight="1">
      <c r="A3" s="208"/>
      <c r="B3" s="208"/>
      <c r="C3" s="16"/>
      <c r="D3" s="209"/>
      <c r="E3" s="209"/>
      <c r="F3" s="209"/>
      <c r="G3" s="209"/>
      <c r="H3" s="209"/>
      <c r="I3" s="209"/>
      <c r="J3" s="209"/>
      <c r="K3" s="209"/>
      <c r="L3" s="209"/>
    </row>
    <row r="4" spans="1:15" hidden="1">
      <c r="A4" s="208"/>
      <c r="B4" s="208"/>
      <c r="C4" s="16"/>
      <c r="D4" s="209"/>
      <c r="E4" s="209"/>
      <c r="F4" s="209"/>
      <c r="G4" s="209"/>
      <c r="H4" s="209"/>
      <c r="I4" s="209"/>
      <c r="J4" s="209"/>
      <c r="K4" s="209"/>
      <c r="L4" s="209"/>
    </row>
    <row r="5" spans="1:15" ht="33.75">
      <c r="A5" s="205" t="s">
        <v>1</v>
      </c>
      <c r="B5" s="205"/>
      <c r="C5" s="205"/>
      <c r="D5" s="205"/>
      <c r="E5" s="205" t="s">
        <v>66</v>
      </c>
      <c r="F5" s="205"/>
      <c r="G5" s="20" t="s">
        <v>87</v>
      </c>
      <c r="H5" s="20" t="s">
        <v>67</v>
      </c>
      <c r="I5" s="20" t="s">
        <v>68</v>
      </c>
      <c r="J5" s="20" t="s">
        <v>88</v>
      </c>
      <c r="K5" s="205" t="s">
        <v>89</v>
      </c>
      <c r="L5" s="206"/>
      <c r="M5" s="113" t="s">
        <v>316</v>
      </c>
    </row>
    <row r="6" spans="1:15">
      <c r="A6" s="203" t="s">
        <v>69</v>
      </c>
      <c r="B6" s="203"/>
      <c r="C6" s="203"/>
      <c r="D6" s="203"/>
      <c r="E6" s="203" t="s">
        <v>70</v>
      </c>
      <c r="F6" s="203"/>
      <c r="G6" s="17" t="s">
        <v>71</v>
      </c>
      <c r="H6" s="17" t="s">
        <v>72</v>
      </c>
      <c r="I6" s="17" t="s">
        <v>73</v>
      </c>
      <c r="J6" s="17" t="s">
        <v>74</v>
      </c>
      <c r="K6" s="203" t="s">
        <v>75</v>
      </c>
      <c r="L6" s="204"/>
      <c r="M6" s="2"/>
    </row>
    <row r="7" spans="1:15">
      <c r="A7" s="200" t="s">
        <v>108</v>
      </c>
      <c r="B7" s="200"/>
      <c r="C7" s="200"/>
      <c r="D7" s="200"/>
      <c r="E7" s="201">
        <v>9463347.0800000001</v>
      </c>
      <c r="F7" s="201"/>
      <c r="G7" s="18">
        <v>9452392.0199999996</v>
      </c>
      <c r="H7" s="18">
        <v>10955.06</v>
      </c>
      <c r="I7" s="18">
        <v>9450840.4299999997</v>
      </c>
      <c r="J7" s="18">
        <v>0</v>
      </c>
      <c r="K7" s="201">
        <v>12506.65</v>
      </c>
      <c r="L7" s="202"/>
      <c r="M7" s="9">
        <f>I7/E7*100</f>
        <v>99.867841157105687</v>
      </c>
    </row>
    <row r="8" spans="1:15">
      <c r="A8" s="200" t="s">
        <v>109</v>
      </c>
      <c r="B8" s="200"/>
      <c r="C8" s="200"/>
      <c r="D8" s="200"/>
      <c r="E8" s="201">
        <v>2455403.9500000002</v>
      </c>
      <c r="F8" s="201"/>
      <c r="G8" s="18">
        <v>2454707.92</v>
      </c>
      <c r="H8" s="18">
        <v>696.03</v>
      </c>
      <c r="I8" s="18">
        <v>2347995.56</v>
      </c>
      <c r="J8" s="18">
        <v>95673.68</v>
      </c>
      <c r="K8" s="201">
        <v>11734.71</v>
      </c>
      <c r="L8" s="202"/>
      <c r="M8" s="9">
        <f t="shared" ref="M8:M12" si="0">I8/E8*100</f>
        <v>95.625632597031526</v>
      </c>
      <c r="O8">
        <v>2355387.96</v>
      </c>
    </row>
    <row r="9" spans="1:15">
      <c r="A9" s="200" t="s">
        <v>110</v>
      </c>
      <c r="B9" s="200"/>
      <c r="C9" s="200"/>
      <c r="D9" s="200"/>
      <c r="E9" s="201">
        <v>262000</v>
      </c>
      <c r="F9" s="201"/>
      <c r="G9" s="18">
        <v>262000</v>
      </c>
      <c r="H9" s="18">
        <v>0</v>
      </c>
      <c r="I9" s="18">
        <v>261892.8</v>
      </c>
      <c r="J9" s="18">
        <v>105.77</v>
      </c>
      <c r="K9" s="201">
        <v>1.43</v>
      </c>
      <c r="L9" s="202"/>
      <c r="M9" s="9">
        <f t="shared" si="0"/>
        <v>99.959083969465638</v>
      </c>
    </row>
    <row r="10" spans="1:15">
      <c r="A10" s="200" t="s">
        <v>111</v>
      </c>
      <c r="B10" s="200"/>
      <c r="C10" s="200"/>
      <c r="D10" s="200"/>
      <c r="E10" s="201">
        <v>885000.25</v>
      </c>
      <c r="F10" s="201"/>
      <c r="G10" s="18">
        <v>885000.25</v>
      </c>
      <c r="H10" s="18">
        <v>0</v>
      </c>
      <c r="I10" s="18">
        <v>883690.94</v>
      </c>
      <c r="J10" s="18">
        <v>425</v>
      </c>
      <c r="K10" s="201">
        <v>884.31</v>
      </c>
      <c r="L10" s="202"/>
      <c r="M10" s="9">
        <f t="shared" si="0"/>
        <v>99.85205540902389</v>
      </c>
      <c r="O10" s="41">
        <f>O8-G8</f>
        <v>-99319.959999999963</v>
      </c>
    </row>
    <row r="11" spans="1:15">
      <c r="A11" s="200" t="s">
        <v>112</v>
      </c>
      <c r="B11" s="200"/>
      <c r="C11" s="200"/>
      <c r="D11" s="200"/>
      <c r="E11" s="201">
        <v>2963032.92</v>
      </c>
      <c r="F11" s="201"/>
      <c r="G11" s="18">
        <v>2913032.92</v>
      </c>
      <c r="H11" s="18">
        <v>50000</v>
      </c>
      <c r="I11" s="18">
        <v>2668033.33</v>
      </c>
      <c r="J11" s="18">
        <v>133018.10999999999</v>
      </c>
      <c r="K11" s="201">
        <v>161981.48000000001</v>
      </c>
      <c r="L11" s="202"/>
      <c r="M11" s="9">
        <f t="shared" si="0"/>
        <v>90.043998903663891</v>
      </c>
    </row>
    <row r="12" spans="1:15">
      <c r="A12" s="198" t="s">
        <v>90</v>
      </c>
      <c r="B12" s="198"/>
      <c r="C12" s="198"/>
      <c r="D12" s="198"/>
      <c r="E12" s="125">
        <v>16028784.199999999</v>
      </c>
      <c r="F12" s="125"/>
      <c r="G12" s="19">
        <v>15967133.109999999</v>
      </c>
      <c r="H12" s="19">
        <v>61651.09</v>
      </c>
      <c r="I12" s="19">
        <v>15612453.060000001</v>
      </c>
      <c r="J12" s="19">
        <v>229222.56</v>
      </c>
      <c r="K12" s="125">
        <v>187108.58</v>
      </c>
      <c r="L12" s="199"/>
      <c r="M12" s="9">
        <f t="shared" si="0"/>
        <v>97.402603124446586</v>
      </c>
    </row>
    <row r="14" spans="1:15">
      <c r="E14" s="42"/>
    </row>
    <row r="15" spans="1:15">
      <c r="E15" s="63"/>
    </row>
  </sheetData>
  <mergeCells count="30">
    <mergeCell ref="F1:K1"/>
    <mergeCell ref="A3:B3"/>
    <mergeCell ref="D3:L3"/>
    <mergeCell ref="A4:B4"/>
    <mergeCell ref="D4:L4"/>
    <mergeCell ref="A2:L2"/>
    <mergeCell ref="A6:D6"/>
    <mergeCell ref="E6:F6"/>
    <mergeCell ref="K6:L6"/>
    <mergeCell ref="A5:D5"/>
    <mergeCell ref="E5:F5"/>
    <mergeCell ref="K5:L5"/>
    <mergeCell ref="A8:D8"/>
    <mergeCell ref="E8:F8"/>
    <mergeCell ref="K8:L8"/>
    <mergeCell ref="A7:D7"/>
    <mergeCell ref="E7:F7"/>
    <mergeCell ref="K7:L7"/>
    <mergeCell ref="A10:D10"/>
    <mergeCell ref="E10:F10"/>
    <mergeCell ref="K10:L10"/>
    <mergeCell ref="A9:D9"/>
    <mergeCell ref="E9:F9"/>
    <mergeCell ref="K9:L9"/>
    <mergeCell ref="A12:D12"/>
    <mergeCell ref="E12:F12"/>
    <mergeCell ref="K12:L12"/>
    <mergeCell ref="A11:D11"/>
    <mergeCell ref="E11:F11"/>
    <mergeCell ref="K11:L11"/>
  </mergeCells>
  <pageMargins left="0.75" right="0.75" top="1" bottom="1" header="0.5" footer="0.5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CA20F-4966-4F28-8373-1C1E2B91A4CF}">
  <dimension ref="A1:AE93"/>
  <sheetViews>
    <sheetView topLeftCell="A67" workbookViewId="0">
      <selection activeCell="AE94" sqref="AE94"/>
    </sheetView>
  </sheetViews>
  <sheetFormatPr defaultRowHeight="15"/>
  <cols>
    <col min="8" max="8" width="5.42578125" customWidth="1"/>
    <col min="9" max="10" width="9.140625" hidden="1" customWidth="1"/>
    <col min="13" max="13" width="5" customWidth="1"/>
    <col min="14" max="15" width="9.140625" hidden="1" customWidth="1"/>
    <col min="18" max="18" width="1" customWidth="1"/>
    <col min="19" max="22" width="9.140625" hidden="1" customWidth="1"/>
    <col min="23" max="23" width="17.5703125" customWidth="1"/>
    <col min="24" max="24" width="12.7109375" bestFit="1" customWidth="1"/>
  </cols>
  <sheetData>
    <row r="1" spans="1:23" ht="15" customHeight="1">
      <c r="A1" s="280" t="s">
        <v>327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</row>
    <row r="2" spans="1:23" ht="15" customHeight="1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</row>
    <row r="3" spans="1:23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</row>
    <row r="4" spans="1:23">
      <c r="A4" s="283" t="s">
        <v>76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5"/>
    </row>
    <row r="5" spans="1:23">
      <c r="A5" s="211" t="s">
        <v>116</v>
      </c>
      <c r="B5" s="211"/>
      <c r="C5" s="211"/>
      <c r="D5" s="211"/>
      <c r="E5" s="211"/>
      <c r="F5" s="211"/>
      <c r="G5" s="211"/>
      <c r="H5" s="211"/>
      <c r="I5" s="211"/>
      <c r="J5" s="211"/>
      <c r="K5" s="258">
        <v>7335206.9000000004</v>
      </c>
      <c r="L5" s="258"/>
      <c r="M5" s="258"/>
      <c r="N5" s="212"/>
      <c r="O5" s="212"/>
      <c r="P5" s="258">
        <v>14216.29</v>
      </c>
      <c r="Q5" s="258"/>
      <c r="R5" s="258"/>
      <c r="S5" s="212"/>
      <c r="T5" s="212"/>
      <c r="U5" s="212"/>
      <c r="V5" s="213"/>
      <c r="W5" s="4">
        <f>K5-P5</f>
        <v>7320990.6100000003</v>
      </c>
    </row>
    <row r="6" spans="1:23">
      <c r="A6" s="211" t="s">
        <v>117</v>
      </c>
      <c r="B6" s="211"/>
      <c r="C6" s="211"/>
      <c r="D6" s="211"/>
      <c r="E6" s="211"/>
      <c r="F6" s="211"/>
      <c r="G6" s="211"/>
      <c r="H6" s="211"/>
      <c r="I6" s="211"/>
      <c r="J6" s="211"/>
      <c r="K6" s="212">
        <v>490040.67</v>
      </c>
      <c r="L6" s="212"/>
      <c r="M6" s="212"/>
      <c r="N6" s="212"/>
      <c r="O6" s="212"/>
      <c r="P6" s="212">
        <v>303.55</v>
      </c>
      <c r="Q6" s="212"/>
      <c r="R6" s="212"/>
      <c r="S6" s="212"/>
      <c r="T6" s="212"/>
      <c r="U6" s="212"/>
      <c r="V6" s="213"/>
      <c r="W6" s="4">
        <f t="shared" ref="W6:W75" si="0">K6-P6</f>
        <v>489737.12</v>
      </c>
    </row>
    <row r="7" spans="1:23">
      <c r="A7" s="211" t="s">
        <v>118</v>
      </c>
      <c r="B7" s="211"/>
      <c r="C7" s="211"/>
      <c r="D7" s="211"/>
      <c r="E7" s="211"/>
      <c r="F7" s="211"/>
      <c r="G7" s="211"/>
      <c r="H7" s="211"/>
      <c r="I7" s="211"/>
      <c r="J7" s="211"/>
      <c r="K7" s="212">
        <v>449992.15</v>
      </c>
      <c r="L7" s="212"/>
      <c r="M7" s="212"/>
      <c r="N7" s="212"/>
      <c r="O7" s="212"/>
      <c r="P7" s="212">
        <v>236.1</v>
      </c>
      <c r="Q7" s="212"/>
      <c r="R7" s="212"/>
      <c r="S7" s="212"/>
      <c r="T7" s="212"/>
      <c r="U7" s="212"/>
      <c r="V7" s="213"/>
      <c r="W7" s="4">
        <f t="shared" si="0"/>
        <v>449756.05000000005</v>
      </c>
    </row>
    <row r="8" spans="1:23">
      <c r="A8" s="211" t="s">
        <v>119</v>
      </c>
      <c r="B8" s="211"/>
      <c r="C8" s="211"/>
      <c r="D8" s="211"/>
      <c r="E8" s="211"/>
      <c r="F8" s="211"/>
      <c r="G8" s="211"/>
      <c r="H8" s="211"/>
      <c r="I8" s="211"/>
      <c r="J8" s="211"/>
      <c r="K8" s="212">
        <v>22976.55</v>
      </c>
      <c r="L8" s="212"/>
      <c r="M8" s="212"/>
      <c r="N8" s="212"/>
      <c r="O8" s="212"/>
      <c r="P8" s="212">
        <v>0</v>
      </c>
      <c r="Q8" s="212"/>
      <c r="R8" s="212"/>
      <c r="S8" s="212"/>
      <c r="T8" s="212"/>
      <c r="U8" s="212"/>
      <c r="V8" s="213"/>
      <c r="W8" s="4">
        <f t="shared" si="0"/>
        <v>22976.55</v>
      </c>
    </row>
    <row r="9" spans="1:23">
      <c r="A9" s="211" t="s">
        <v>120</v>
      </c>
      <c r="B9" s="211"/>
      <c r="C9" s="211"/>
      <c r="D9" s="211"/>
      <c r="E9" s="211"/>
      <c r="F9" s="211"/>
      <c r="G9" s="211"/>
      <c r="H9" s="211"/>
      <c r="I9" s="211"/>
      <c r="J9" s="211"/>
      <c r="K9" s="212">
        <v>6037.17</v>
      </c>
      <c r="L9" s="212"/>
      <c r="M9" s="212"/>
      <c r="N9" s="212"/>
      <c r="O9" s="212"/>
      <c r="P9" s="212">
        <v>0</v>
      </c>
      <c r="Q9" s="212"/>
      <c r="R9" s="212"/>
      <c r="S9" s="212"/>
      <c r="T9" s="212"/>
      <c r="U9" s="212"/>
      <c r="V9" s="213"/>
      <c r="W9" s="4">
        <f t="shared" si="0"/>
        <v>6037.17</v>
      </c>
    </row>
    <row r="10" spans="1:23">
      <c r="A10" s="211" t="s">
        <v>121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>
        <v>406491.82</v>
      </c>
      <c r="L10" s="212"/>
      <c r="M10" s="212"/>
      <c r="N10" s="212"/>
      <c r="O10" s="212"/>
      <c r="P10" s="212">
        <v>0</v>
      </c>
      <c r="Q10" s="212"/>
      <c r="R10" s="212"/>
      <c r="S10" s="212"/>
      <c r="T10" s="212"/>
      <c r="U10" s="212"/>
      <c r="V10" s="213"/>
      <c r="W10" s="4">
        <f t="shared" si="0"/>
        <v>406491.82</v>
      </c>
    </row>
    <row r="11" spans="1:23">
      <c r="A11" s="211" t="s">
        <v>122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2">
        <v>449992.15</v>
      </c>
      <c r="L11" s="212"/>
      <c r="M11" s="212"/>
      <c r="N11" s="212"/>
      <c r="O11" s="212"/>
      <c r="P11" s="212">
        <v>0</v>
      </c>
      <c r="Q11" s="212"/>
      <c r="R11" s="212"/>
      <c r="S11" s="212"/>
      <c r="T11" s="212"/>
      <c r="U11" s="212"/>
      <c r="V11" s="213"/>
      <c r="W11" s="4">
        <f t="shared" si="0"/>
        <v>449992.15</v>
      </c>
    </row>
    <row r="12" spans="1:23">
      <c r="A12" s="211" t="s">
        <v>123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2">
        <v>24260.22</v>
      </c>
      <c r="L12" s="212"/>
      <c r="M12" s="212"/>
      <c r="N12" s="212"/>
      <c r="O12" s="212"/>
      <c r="P12" s="212">
        <v>0</v>
      </c>
      <c r="Q12" s="212"/>
      <c r="R12" s="212"/>
      <c r="S12" s="212"/>
      <c r="T12" s="212"/>
      <c r="U12" s="212"/>
      <c r="V12" s="213"/>
      <c r="W12" s="4">
        <f t="shared" si="0"/>
        <v>24260.22</v>
      </c>
    </row>
    <row r="13" spans="1:23">
      <c r="A13" s="211" t="s">
        <v>124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2">
        <v>8913.57</v>
      </c>
      <c r="L13" s="212"/>
      <c r="M13" s="212"/>
      <c r="N13" s="212"/>
      <c r="O13" s="212"/>
      <c r="P13" s="212">
        <v>0</v>
      </c>
      <c r="Q13" s="212"/>
      <c r="R13" s="212"/>
      <c r="S13" s="212"/>
      <c r="T13" s="212"/>
      <c r="U13" s="212"/>
      <c r="V13" s="213"/>
      <c r="W13" s="4">
        <f t="shared" si="0"/>
        <v>8913.57</v>
      </c>
    </row>
    <row r="14" spans="1:23">
      <c r="A14" s="211" t="s">
        <v>125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2">
        <v>15723.48</v>
      </c>
      <c r="L14" s="212"/>
      <c r="M14" s="212"/>
      <c r="N14" s="212"/>
      <c r="O14" s="212"/>
      <c r="P14" s="212">
        <v>0</v>
      </c>
      <c r="Q14" s="212"/>
      <c r="R14" s="212"/>
      <c r="S14" s="212"/>
      <c r="T14" s="212"/>
      <c r="U14" s="212"/>
      <c r="V14" s="213"/>
      <c r="W14" s="4">
        <f t="shared" si="0"/>
        <v>15723.48</v>
      </c>
    </row>
    <row r="15" spans="1:23" ht="15" customHeight="1">
      <c r="A15" s="261" t="s">
        <v>126</v>
      </c>
      <c r="B15" s="262"/>
      <c r="C15" s="262"/>
      <c r="D15" s="262"/>
      <c r="E15" s="262"/>
      <c r="F15" s="262"/>
      <c r="G15" s="262"/>
      <c r="H15" s="262"/>
      <c r="I15" s="262"/>
      <c r="J15" s="263"/>
      <c r="K15" s="212">
        <v>246339.57</v>
      </c>
      <c r="L15" s="212"/>
      <c r="M15" s="212"/>
      <c r="N15" s="212"/>
      <c r="O15" s="212"/>
      <c r="P15" s="212">
        <v>0</v>
      </c>
      <c r="Q15" s="212"/>
      <c r="R15" s="212"/>
      <c r="S15" s="212"/>
      <c r="T15" s="212"/>
      <c r="U15" s="212"/>
      <c r="V15" s="213"/>
      <c r="W15" s="4">
        <f t="shared" si="0"/>
        <v>246339.57</v>
      </c>
    </row>
    <row r="16" spans="1:23" ht="2.25" customHeight="1">
      <c r="A16" s="264"/>
      <c r="B16" s="265"/>
      <c r="C16" s="265"/>
      <c r="D16" s="265"/>
      <c r="E16" s="265"/>
      <c r="F16" s="265"/>
      <c r="G16" s="265"/>
      <c r="H16" s="265"/>
      <c r="I16" s="265"/>
      <c r="J16" s="266"/>
      <c r="K16" s="212"/>
      <c r="L16" s="212"/>
      <c r="M16" s="212"/>
      <c r="N16" s="212"/>
      <c r="O16" s="212"/>
      <c r="P16" s="22"/>
      <c r="Q16" s="22"/>
      <c r="R16" s="22"/>
      <c r="S16" s="22"/>
      <c r="T16" s="22"/>
      <c r="U16" s="22"/>
      <c r="V16" s="22"/>
      <c r="W16" s="4">
        <f t="shared" si="0"/>
        <v>0</v>
      </c>
    </row>
    <row r="17" spans="1:23">
      <c r="A17" s="257" t="s">
        <v>127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9">
        <v>9622.1200000000008</v>
      </c>
      <c r="L17" s="259"/>
      <c r="M17" s="259"/>
      <c r="N17" s="259"/>
      <c r="O17" s="259"/>
      <c r="P17" s="259">
        <v>0</v>
      </c>
      <c r="Q17" s="259"/>
      <c r="R17" s="259"/>
      <c r="S17" s="212"/>
      <c r="T17" s="212"/>
      <c r="U17" s="212"/>
      <c r="V17" s="213"/>
      <c r="W17" s="4">
        <f t="shared" si="0"/>
        <v>9622.1200000000008</v>
      </c>
    </row>
    <row r="18" spans="1:23">
      <c r="A18" s="293"/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4"/>
      <c r="T18" s="294"/>
      <c r="U18" s="294"/>
      <c r="V18" s="294"/>
      <c r="W18" s="295">
        <f>SUM(W5:W17)</f>
        <v>9450840.4300000016</v>
      </c>
    </row>
    <row r="19" spans="1:23" ht="15" customHeight="1">
      <c r="A19" s="282" t="s">
        <v>128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</row>
    <row r="20" spans="1:23">
      <c r="A20" s="286" t="s">
        <v>129</v>
      </c>
      <c r="B20" s="286"/>
      <c r="C20" s="286"/>
      <c r="D20" s="286"/>
      <c r="E20" s="286"/>
      <c r="F20" s="286"/>
      <c r="G20" s="286"/>
      <c r="H20" s="286"/>
      <c r="I20" s="286"/>
      <c r="J20" s="286"/>
      <c r="K20" s="258">
        <v>7277.8</v>
      </c>
      <c r="L20" s="258"/>
      <c r="M20" s="258"/>
      <c r="N20" s="258"/>
      <c r="O20" s="258"/>
      <c r="P20" s="258">
        <v>0</v>
      </c>
      <c r="Q20" s="258"/>
      <c r="R20" s="258"/>
      <c r="S20" s="258"/>
      <c r="T20" s="258"/>
      <c r="U20" s="258"/>
      <c r="V20" s="269"/>
      <c r="W20" s="290">
        <f t="shared" si="0"/>
        <v>7277.8</v>
      </c>
    </row>
    <row r="21" spans="1:23">
      <c r="A21" s="211" t="s">
        <v>130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2">
        <v>12945.87</v>
      </c>
      <c r="L21" s="212"/>
      <c r="M21" s="212"/>
      <c r="N21" s="212"/>
      <c r="O21" s="212"/>
      <c r="P21" s="212">
        <v>0</v>
      </c>
      <c r="Q21" s="212"/>
      <c r="R21" s="212"/>
      <c r="S21" s="212"/>
      <c r="T21" s="212"/>
      <c r="U21" s="212"/>
      <c r="V21" s="213"/>
      <c r="W21" s="277">
        <f t="shared" si="0"/>
        <v>12945.87</v>
      </c>
    </row>
    <row r="22" spans="1:23">
      <c r="A22" s="211" t="s">
        <v>131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2">
        <v>3212</v>
      </c>
      <c r="L22" s="212"/>
      <c r="M22" s="212"/>
      <c r="N22" s="212"/>
      <c r="O22" s="212"/>
      <c r="P22" s="212">
        <v>136</v>
      </c>
      <c r="Q22" s="212"/>
      <c r="R22" s="212"/>
      <c r="S22" s="212"/>
      <c r="T22" s="212"/>
      <c r="U22" s="212"/>
      <c r="V22" s="213"/>
      <c r="W22" s="277">
        <f t="shared" si="0"/>
        <v>3076</v>
      </c>
    </row>
    <row r="23" spans="1:23">
      <c r="A23" s="211" t="s">
        <v>132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2">
        <v>11948.4</v>
      </c>
      <c r="L23" s="212"/>
      <c r="M23" s="212"/>
      <c r="N23" s="212"/>
      <c r="O23" s="212"/>
      <c r="P23" s="212">
        <v>0</v>
      </c>
      <c r="Q23" s="212"/>
      <c r="R23" s="212"/>
      <c r="S23" s="212"/>
      <c r="T23" s="212"/>
      <c r="U23" s="212"/>
      <c r="V23" s="213"/>
      <c r="W23" s="277">
        <f t="shared" si="0"/>
        <v>11948.4</v>
      </c>
    </row>
    <row r="24" spans="1:23">
      <c r="A24" s="211" t="s">
        <v>138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2">
        <v>800</v>
      </c>
      <c r="L24" s="212"/>
      <c r="M24" s="212"/>
      <c r="N24" s="212"/>
      <c r="O24" s="212"/>
      <c r="P24" s="212">
        <v>0</v>
      </c>
      <c r="Q24" s="212"/>
      <c r="R24" s="212"/>
      <c r="S24" s="212"/>
      <c r="T24" s="212"/>
      <c r="U24" s="212"/>
      <c r="V24" s="213"/>
      <c r="W24" s="4">
        <f t="shared" si="0"/>
        <v>800</v>
      </c>
    </row>
    <row r="25" spans="1:23">
      <c r="A25" s="211" t="s">
        <v>139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2">
        <v>648.66</v>
      </c>
      <c r="L25" s="212"/>
      <c r="M25" s="212"/>
      <c r="N25" s="212"/>
      <c r="O25" s="212"/>
      <c r="P25" s="212">
        <v>0</v>
      </c>
      <c r="Q25" s="212"/>
      <c r="R25" s="212"/>
      <c r="S25" s="212"/>
      <c r="T25" s="212"/>
      <c r="U25" s="212"/>
      <c r="V25" s="213"/>
      <c r="W25" s="4">
        <f t="shared" si="0"/>
        <v>648.66</v>
      </c>
    </row>
    <row r="26" spans="1:23">
      <c r="A26" s="211" t="s">
        <v>140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2">
        <v>9374.7999999999993</v>
      </c>
      <c r="L26" s="212"/>
      <c r="M26" s="212"/>
      <c r="N26" s="212"/>
      <c r="O26" s="212"/>
      <c r="P26" s="212">
        <v>0</v>
      </c>
      <c r="Q26" s="212"/>
      <c r="R26" s="212"/>
      <c r="S26" s="212"/>
      <c r="T26" s="212"/>
      <c r="U26" s="212"/>
      <c r="V26" s="213"/>
      <c r="W26" s="4">
        <f t="shared" si="0"/>
        <v>9374.7999999999993</v>
      </c>
    </row>
    <row r="27" spans="1:23">
      <c r="A27" s="211" t="s">
        <v>141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2">
        <v>1687</v>
      </c>
      <c r="L27" s="212"/>
      <c r="M27" s="212"/>
      <c r="N27" s="212"/>
      <c r="O27" s="212"/>
      <c r="P27" s="212">
        <v>0</v>
      </c>
      <c r="Q27" s="212"/>
      <c r="R27" s="212"/>
      <c r="S27" s="212"/>
      <c r="T27" s="212"/>
      <c r="U27" s="212"/>
      <c r="V27" s="213"/>
      <c r="W27" s="4">
        <f t="shared" si="0"/>
        <v>1687</v>
      </c>
    </row>
    <row r="28" spans="1:23">
      <c r="A28" s="211" t="s">
        <v>142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2">
        <v>16093.25</v>
      </c>
      <c r="L28" s="212"/>
      <c r="M28" s="212"/>
      <c r="N28" s="212"/>
      <c r="O28" s="212"/>
      <c r="P28" s="212">
        <v>0</v>
      </c>
      <c r="Q28" s="212"/>
      <c r="R28" s="212"/>
      <c r="S28" s="212"/>
      <c r="T28" s="212"/>
      <c r="U28" s="212"/>
      <c r="V28" s="213"/>
      <c r="W28" s="4">
        <f t="shared" si="0"/>
        <v>16093.25</v>
      </c>
    </row>
    <row r="29" spans="1:23">
      <c r="A29" s="211" t="s">
        <v>143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>
        <v>23139.9</v>
      </c>
      <c r="L29" s="212"/>
      <c r="M29" s="212"/>
      <c r="N29" s="212"/>
      <c r="O29" s="212"/>
      <c r="P29" s="212">
        <v>0</v>
      </c>
      <c r="Q29" s="212"/>
      <c r="R29" s="212"/>
      <c r="S29" s="212"/>
      <c r="T29" s="212"/>
      <c r="U29" s="212"/>
      <c r="V29" s="213"/>
      <c r="W29" s="4">
        <f t="shared" si="0"/>
        <v>23139.9</v>
      </c>
    </row>
    <row r="30" spans="1:23">
      <c r="A30" s="211" t="s">
        <v>144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>
        <v>194673.71</v>
      </c>
      <c r="L30" s="212"/>
      <c r="M30" s="212"/>
      <c r="N30" s="212"/>
      <c r="O30" s="212"/>
      <c r="P30" s="212">
        <v>1287.1300000000001</v>
      </c>
      <c r="Q30" s="212"/>
      <c r="R30" s="212"/>
      <c r="S30" s="212"/>
      <c r="T30" s="212"/>
      <c r="U30" s="212"/>
      <c r="V30" s="213"/>
      <c r="W30" s="4">
        <f t="shared" si="0"/>
        <v>193386.58</v>
      </c>
    </row>
    <row r="31" spans="1:23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2"/>
      <c r="L31" s="212"/>
      <c r="M31" s="212"/>
      <c r="N31" s="212"/>
      <c r="O31" s="212"/>
      <c r="P31" s="22"/>
      <c r="Q31" s="22"/>
      <c r="R31" s="22"/>
      <c r="S31" s="22"/>
      <c r="T31" s="22"/>
      <c r="U31" s="22"/>
      <c r="V31" s="22"/>
      <c r="W31" s="4">
        <f t="shared" si="0"/>
        <v>0</v>
      </c>
    </row>
    <row r="32" spans="1:23">
      <c r="A32" s="211" t="s">
        <v>145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>
        <v>15379.77</v>
      </c>
      <c r="L32" s="212"/>
      <c r="M32" s="212"/>
      <c r="N32" s="212"/>
      <c r="O32" s="212"/>
      <c r="P32" s="212">
        <v>0</v>
      </c>
      <c r="Q32" s="212"/>
      <c r="R32" s="212"/>
      <c r="S32" s="212"/>
      <c r="T32" s="212"/>
      <c r="U32" s="212"/>
      <c r="V32" s="213"/>
      <c r="W32" s="4">
        <f t="shared" si="0"/>
        <v>15379.77</v>
      </c>
    </row>
    <row r="33" spans="1:23">
      <c r="A33" s="211" t="s">
        <v>146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>
        <v>455577.59999999998</v>
      </c>
      <c r="L33" s="212"/>
      <c r="M33" s="212"/>
      <c r="N33" s="212"/>
      <c r="O33" s="212"/>
      <c r="P33" s="212">
        <v>0</v>
      </c>
      <c r="Q33" s="212"/>
      <c r="R33" s="212"/>
      <c r="S33" s="212"/>
      <c r="T33" s="212"/>
      <c r="U33" s="212"/>
      <c r="V33" s="213"/>
      <c r="W33" s="4">
        <f t="shared" si="0"/>
        <v>455577.59999999998</v>
      </c>
    </row>
    <row r="34" spans="1:23">
      <c r="A34" s="211" t="s">
        <v>147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2">
        <v>75566.39</v>
      </c>
      <c r="L34" s="212"/>
      <c r="M34" s="212"/>
      <c r="N34" s="212"/>
      <c r="O34" s="212"/>
      <c r="P34" s="212">
        <v>0</v>
      </c>
      <c r="Q34" s="212"/>
      <c r="R34" s="212"/>
      <c r="S34" s="212"/>
      <c r="T34" s="212"/>
      <c r="U34" s="212"/>
      <c r="V34" s="213"/>
      <c r="W34" s="4">
        <f t="shared" si="0"/>
        <v>75566.39</v>
      </c>
    </row>
    <row r="35" spans="1:23">
      <c r="A35" s="211" t="s">
        <v>148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2">
        <v>240</v>
      </c>
      <c r="L35" s="212"/>
      <c r="M35" s="212"/>
      <c r="N35" s="212"/>
      <c r="O35" s="212"/>
      <c r="P35" s="212">
        <v>0</v>
      </c>
      <c r="Q35" s="212"/>
      <c r="R35" s="212"/>
      <c r="S35" s="212"/>
      <c r="T35" s="212"/>
      <c r="U35" s="212"/>
      <c r="V35" s="213"/>
      <c r="W35" s="4">
        <f t="shared" si="0"/>
        <v>240</v>
      </c>
    </row>
    <row r="36" spans="1:23">
      <c r="A36" s="211" t="s">
        <v>149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2">
        <v>1500</v>
      </c>
      <c r="L36" s="212"/>
      <c r="M36" s="212"/>
      <c r="N36" s="212"/>
      <c r="O36" s="212"/>
      <c r="P36" s="212">
        <v>0</v>
      </c>
      <c r="Q36" s="212"/>
      <c r="R36" s="212"/>
      <c r="S36" s="212"/>
      <c r="T36" s="212"/>
      <c r="U36" s="212"/>
      <c r="V36" s="213"/>
      <c r="W36" s="4">
        <f t="shared" si="0"/>
        <v>1500</v>
      </c>
    </row>
    <row r="37" spans="1:23">
      <c r="A37" s="211" t="s">
        <v>150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2">
        <v>11617.99</v>
      </c>
      <c r="L37" s="212"/>
      <c r="M37" s="212"/>
      <c r="N37" s="212"/>
      <c r="O37" s="212"/>
      <c r="P37" s="212">
        <v>0</v>
      </c>
      <c r="Q37" s="212"/>
      <c r="R37" s="212"/>
      <c r="S37" s="212"/>
      <c r="T37" s="212"/>
      <c r="U37" s="212"/>
      <c r="V37" s="213"/>
      <c r="W37" s="4">
        <f t="shared" si="0"/>
        <v>11617.99</v>
      </c>
    </row>
    <row r="38" spans="1:23">
      <c r="A38" s="211" t="s">
        <v>151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2">
        <v>16447</v>
      </c>
      <c r="L38" s="212"/>
      <c r="M38" s="212"/>
      <c r="N38" s="212"/>
      <c r="O38" s="212"/>
      <c r="P38" s="212">
        <v>0</v>
      </c>
      <c r="Q38" s="212"/>
      <c r="R38" s="212"/>
      <c r="S38" s="212"/>
      <c r="T38" s="212"/>
      <c r="U38" s="212"/>
      <c r="V38" s="213"/>
      <c r="W38" s="4">
        <f t="shared" si="0"/>
        <v>16447</v>
      </c>
    </row>
    <row r="39" spans="1:23">
      <c r="A39" s="211" t="s">
        <v>152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2">
        <v>37729.85</v>
      </c>
      <c r="L39" s="212"/>
      <c r="M39" s="212"/>
      <c r="N39" s="212"/>
      <c r="O39" s="212"/>
      <c r="P39" s="212">
        <v>0</v>
      </c>
      <c r="Q39" s="212"/>
      <c r="R39" s="212"/>
      <c r="S39" s="212"/>
      <c r="T39" s="212"/>
      <c r="U39" s="212"/>
      <c r="V39" s="213"/>
      <c r="W39" s="4">
        <f t="shared" si="0"/>
        <v>37729.85</v>
      </c>
    </row>
    <row r="40" spans="1:23">
      <c r="A40" s="211" t="s">
        <v>153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2">
        <v>91182.19</v>
      </c>
      <c r="L40" s="212"/>
      <c r="M40" s="212"/>
      <c r="N40" s="212"/>
      <c r="O40" s="212"/>
      <c r="P40" s="212">
        <v>0</v>
      </c>
      <c r="Q40" s="212"/>
      <c r="R40" s="212"/>
      <c r="S40" s="212"/>
      <c r="T40" s="212"/>
      <c r="U40" s="212"/>
      <c r="V40" s="213"/>
      <c r="W40" s="4">
        <f t="shared" si="0"/>
        <v>91182.19</v>
      </c>
    </row>
    <row r="41" spans="1:23">
      <c r="A41" s="211" t="s">
        <v>154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2">
        <v>32665.83</v>
      </c>
      <c r="L41" s="212"/>
      <c r="M41" s="212"/>
      <c r="N41" s="212"/>
      <c r="O41" s="212"/>
      <c r="P41" s="212">
        <v>0</v>
      </c>
      <c r="Q41" s="212"/>
      <c r="R41" s="212"/>
      <c r="S41" s="212"/>
      <c r="T41" s="212"/>
      <c r="U41" s="212"/>
      <c r="V41" s="213"/>
      <c r="W41" s="4">
        <f t="shared" si="0"/>
        <v>32665.83</v>
      </c>
    </row>
    <row r="42" spans="1:23">
      <c r="A42" s="211" t="s">
        <v>155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2">
        <v>47219.02</v>
      </c>
      <c r="L42" s="212"/>
      <c r="M42" s="212"/>
      <c r="N42" s="212"/>
      <c r="O42" s="212"/>
      <c r="P42" s="212">
        <v>0</v>
      </c>
      <c r="Q42" s="212"/>
      <c r="R42" s="212"/>
      <c r="S42" s="212"/>
      <c r="T42" s="212"/>
      <c r="U42" s="212"/>
      <c r="V42" s="213"/>
      <c r="W42" s="4">
        <f t="shared" si="0"/>
        <v>47219.02</v>
      </c>
    </row>
    <row r="43" spans="1:23">
      <c r="A43" s="211" t="s">
        <v>156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>
        <v>74983.08</v>
      </c>
      <c r="L43" s="212"/>
      <c r="M43" s="212"/>
      <c r="N43" s="212"/>
      <c r="O43" s="212"/>
      <c r="P43" s="212">
        <v>0</v>
      </c>
      <c r="Q43" s="212"/>
      <c r="R43" s="212"/>
      <c r="S43" s="212"/>
      <c r="T43" s="212"/>
      <c r="U43" s="212"/>
      <c r="V43" s="213"/>
      <c r="W43" s="4">
        <f t="shared" si="0"/>
        <v>74983.08</v>
      </c>
    </row>
    <row r="44" spans="1:23">
      <c r="A44" s="211" t="s">
        <v>157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>
        <v>17551.89</v>
      </c>
      <c r="L44" s="212"/>
      <c r="M44" s="212"/>
      <c r="N44" s="212"/>
      <c r="O44" s="212"/>
      <c r="P44" s="212">
        <v>0</v>
      </c>
      <c r="Q44" s="212"/>
      <c r="R44" s="212"/>
      <c r="S44" s="212"/>
      <c r="T44" s="212"/>
      <c r="U44" s="212"/>
      <c r="V44" s="213"/>
      <c r="W44" s="4">
        <f t="shared" si="0"/>
        <v>17551.89</v>
      </c>
    </row>
    <row r="45" spans="1:23">
      <c r="A45" s="211" t="s">
        <v>158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2">
        <v>35652</v>
      </c>
      <c r="L45" s="212"/>
      <c r="M45" s="212"/>
      <c r="N45" s="212"/>
      <c r="O45" s="212"/>
      <c r="P45" s="212">
        <v>0</v>
      </c>
      <c r="Q45" s="212"/>
      <c r="R45" s="212"/>
      <c r="S45" s="212"/>
      <c r="T45" s="212"/>
      <c r="U45" s="212"/>
      <c r="V45" s="213"/>
      <c r="W45" s="4">
        <f t="shared" si="0"/>
        <v>35652</v>
      </c>
    </row>
    <row r="46" spans="1:23">
      <c r="A46" s="211" t="s">
        <v>159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2">
        <v>3929.31</v>
      </c>
      <c r="L46" s="212"/>
      <c r="M46" s="212"/>
      <c r="N46" s="212"/>
      <c r="O46" s="212"/>
      <c r="P46" s="212">
        <v>0</v>
      </c>
      <c r="Q46" s="212"/>
      <c r="R46" s="212"/>
      <c r="S46" s="212"/>
      <c r="T46" s="212"/>
      <c r="U46" s="212"/>
      <c r="V46" s="213"/>
      <c r="W46" s="4">
        <f t="shared" si="0"/>
        <v>3929.31</v>
      </c>
    </row>
    <row r="47" spans="1:23">
      <c r="A47" s="211" t="s">
        <v>160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2">
        <v>76674.36</v>
      </c>
      <c r="L47" s="212"/>
      <c r="M47" s="212"/>
      <c r="N47" s="212"/>
      <c r="O47" s="212"/>
      <c r="P47" s="212">
        <v>0</v>
      </c>
      <c r="Q47" s="212"/>
      <c r="R47" s="212"/>
      <c r="S47" s="212"/>
      <c r="T47" s="212"/>
      <c r="U47" s="212"/>
      <c r="V47" s="213"/>
      <c r="W47" s="4">
        <f t="shared" si="0"/>
        <v>76674.36</v>
      </c>
    </row>
    <row r="48" spans="1:23">
      <c r="A48" s="211" t="s">
        <v>161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2">
        <v>45121.34</v>
      </c>
      <c r="L48" s="212"/>
      <c r="M48" s="212"/>
      <c r="N48" s="212"/>
      <c r="O48" s="212"/>
      <c r="P48" s="212">
        <v>0</v>
      </c>
      <c r="Q48" s="212"/>
      <c r="R48" s="212"/>
      <c r="S48" s="212"/>
      <c r="T48" s="212"/>
      <c r="U48" s="212"/>
      <c r="V48" s="213"/>
      <c r="W48" s="4">
        <f t="shared" si="0"/>
        <v>45121.34</v>
      </c>
    </row>
    <row r="49" spans="1:23">
      <c r="A49" s="211" t="s">
        <v>162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>
        <v>1500</v>
      </c>
      <c r="L49" s="212"/>
      <c r="M49" s="212"/>
      <c r="N49" s="212"/>
      <c r="O49" s="212"/>
      <c r="P49" s="212">
        <v>1500</v>
      </c>
      <c r="Q49" s="212"/>
      <c r="R49" s="212"/>
      <c r="S49" s="212"/>
      <c r="T49" s="212"/>
      <c r="U49" s="212"/>
      <c r="V49" s="213"/>
      <c r="W49" s="4">
        <f t="shared" si="0"/>
        <v>0</v>
      </c>
    </row>
    <row r="50" spans="1:23">
      <c r="A50" s="211" t="s">
        <v>163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2">
        <v>8932</v>
      </c>
      <c r="L50" s="212"/>
      <c r="M50" s="212"/>
      <c r="N50" s="212"/>
      <c r="O50" s="212"/>
      <c r="P50" s="212">
        <v>8932</v>
      </c>
      <c r="Q50" s="212"/>
      <c r="R50" s="212"/>
      <c r="S50" s="212"/>
      <c r="T50" s="212"/>
      <c r="U50" s="212"/>
      <c r="V50" s="213"/>
      <c r="W50" s="4">
        <f t="shared" si="0"/>
        <v>0</v>
      </c>
    </row>
    <row r="51" spans="1:23">
      <c r="A51" s="211" t="s">
        <v>164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2">
        <v>4035</v>
      </c>
      <c r="L51" s="212"/>
      <c r="M51" s="212"/>
      <c r="N51" s="212"/>
      <c r="O51" s="212"/>
      <c r="P51" s="212">
        <v>0</v>
      </c>
      <c r="Q51" s="212"/>
      <c r="R51" s="212"/>
      <c r="S51" s="212"/>
      <c r="T51" s="212"/>
      <c r="U51" s="212"/>
      <c r="V51" s="213"/>
      <c r="W51" s="4">
        <f t="shared" si="0"/>
        <v>4035</v>
      </c>
    </row>
    <row r="52" spans="1:23">
      <c r="A52" s="211" t="s">
        <v>165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2">
        <v>9184.99</v>
      </c>
      <c r="L52" s="212"/>
      <c r="M52" s="212"/>
      <c r="N52" s="212"/>
      <c r="O52" s="212"/>
      <c r="P52" s="212">
        <v>0</v>
      </c>
      <c r="Q52" s="212"/>
      <c r="R52" s="212"/>
      <c r="S52" s="212"/>
      <c r="T52" s="212"/>
      <c r="U52" s="212"/>
      <c r="V52" s="213"/>
      <c r="W52" s="4">
        <f t="shared" si="0"/>
        <v>9184.99</v>
      </c>
    </row>
    <row r="53" spans="1:23">
      <c r="A53" s="211" t="s">
        <v>166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2">
        <v>1107</v>
      </c>
      <c r="L53" s="212"/>
      <c r="M53" s="212"/>
      <c r="N53" s="212"/>
      <c r="O53" s="212"/>
      <c r="P53" s="212">
        <v>0</v>
      </c>
      <c r="Q53" s="212"/>
      <c r="R53" s="212"/>
      <c r="S53" s="212"/>
      <c r="T53" s="212"/>
      <c r="U53" s="212"/>
      <c r="V53" s="213"/>
      <c r="W53" s="4">
        <f t="shared" si="0"/>
        <v>1107</v>
      </c>
    </row>
    <row r="54" spans="1:23">
      <c r="A54" s="211" t="s">
        <v>167</v>
      </c>
      <c r="B54" s="211"/>
      <c r="C54" s="211"/>
      <c r="D54" s="211"/>
      <c r="E54" s="211"/>
      <c r="F54" s="211"/>
      <c r="G54" s="211"/>
      <c r="H54" s="211"/>
      <c r="I54" s="211"/>
      <c r="J54" s="211"/>
      <c r="K54" s="212">
        <v>24933.14</v>
      </c>
      <c r="L54" s="212"/>
      <c r="M54" s="212"/>
      <c r="N54" s="212"/>
      <c r="O54" s="212"/>
      <c r="P54" s="212">
        <v>0</v>
      </c>
      <c r="Q54" s="212"/>
      <c r="R54" s="212"/>
      <c r="S54" s="212"/>
      <c r="T54" s="212"/>
      <c r="U54" s="212"/>
      <c r="V54" s="213"/>
      <c r="W54" s="4">
        <f t="shared" si="0"/>
        <v>24933.14</v>
      </c>
    </row>
    <row r="55" spans="1:23">
      <c r="A55" s="211" t="s">
        <v>168</v>
      </c>
      <c r="B55" s="211"/>
      <c r="C55" s="211"/>
      <c r="D55" s="211"/>
      <c r="E55" s="211"/>
      <c r="F55" s="211"/>
      <c r="G55" s="211"/>
      <c r="H55" s="211"/>
      <c r="I55" s="211"/>
      <c r="J55" s="211"/>
      <c r="K55" s="212">
        <v>8922</v>
      </c>
      <c r="L55" s="212"/>
      <c r="M55" s="212"/>
      <c r="N55" s="212"/>
      <c r="O55" s="212"/>
      <c r="P55" s="212">
        <v>0</v>
      </c>
      <c r="Q55" s="212"/>
      <c r="R55" s="212"/>
      <c r="S55" s="212"/>
      <c r="T55" s="212"/>
      <c r="U55" s="212"/>
      <c r="V55" s="213"/>
      <c r="W55" s="4">
        <f t="shared" si="0"/>
        <v>8922</v>
      </c>
    </row>
    <row r="56" spans="1:23">
      <c r="A56" s="211" t="s">
        <v>169</v>
      </c>
      <c r="B56" s="211"/>
      <c r="C56" s="211"/>
      <c r="D56" s="211"/>
      <c r="E56" s="211"/>
      <c r="F56" s="211"/>
      <c r="G56" s="211"/>
      <c r="H56" s="211"/>
      <c r="I56" s="211"/>
      <c r="J56" s="211"/>
      <c r="K56" s="212">
        <v>11199.98</v>
      </c>
      <c r="L56" s="212"/>
      <c r="M56" s="212"/>
      <c r="N56" s="212"/>
      <c r="O56" s="212"/>
      <c r="P56" s="212">
        <v>1883.96</v>
      </c>
      <c r="Q56" s="212"/>
      <c r="R56" s="212"/>
      <c r="S56" s="212"/>
      <c r="T56" s="212"/>
      <c r="U56" s="212"/>
      <c r="V56" s="213"/>
      <c r="W56" s="4">
        <f t="shared" si="0"/>
        <v>9316.02</v>
      </c>
    </row>
    <row r="57" spans="1:23">
      <c r="A57" s="211" t="s">
        <v>170</v>
      </c>
      <c r="B57" s="211"/>
      <c r="C57" s="211"/>
      <c r="D57" s="211"/>
      <c r="E57" s="211"/>
      <c r="F57" s="211"/>
      <c r="G57" s="211"/>
      <c r="H57" s="211"/>
      <c r="I57" s="211"/>
      <c r="J57" s="211"/>
      <c r="K57" s="212">
        <v>139728.35</v>
      </c>
      <c r="L57" s="212"/>
      <c r="M57" s="212"/>
      <c r="N57" s="212"/>
      <c r="O57" s="212"/>
      <c r="P57" s="212">
        <v>6929.83</v>
      </c>
      <c r="Q57" s="212"/>
      <c r="R57" s="212"/>
      <c r="S57" s="212"/>
      <c r="T57" s="212"/>
      <c r="U57" s="212"/>
      <c r="V57" s="213"/>
      <c r="W57" s="4">
        <f t="shared" si="0"/>
        <v>132798.52000000002</v>
      </c>
    </row>
    <row r="58" spans="1:23">
      <c r="A58" s="211" t="s">
        <v>171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2">
        <v>211595.8</v>
      </c>
      <c r="L58" s="212"/>
      <c r="M58" s="212"/>
      <c r="N58" s="212"/>
      <c r="O58" s="212"/>
      <c r="P58" s="212">
        <v>0</v>
      </c>
      <c r="Q58" s="212"/>
      <c r="R58" s="212"/>
      <c r="S58" s="212"/>
      <c r="T58" s="212"/>
      <c r="U58" s="212"/>
      <c r="V58" s="213"/>
      <c r="W58" s="4">
        <f t="shared" si="0"/>
        <v>211595.8</v>
      </c>
    </row>
    <row r="59" spans="1:23">
      <c r="A59" s="211" t="s">
        <v>172</v>
      </c>
      <c r="B59" s="211"/>
      <c r="C59" s="211"/>
      <c r="D59" s="211"/>
      <c r="E59" s="211"/>
      <c r="F59" s="211"/>
      <c r="G59" s="211"/>
      <c r="H59" s="211"/>
      <c r="I59" s="211"/>
      <c r="J59" s="211"/>
      <c r="K59" s="212">
        <v>12149.19</v>
      </c>
      <c r="L59" s="212"/>
      <c r="M59" s="212"/>
      <c r="N59" s="212"/>
      <c r="O59" s="212"/>
      <c r="P59" s="212">
        <v>0</v>
      </c>
      <c r="Q59" s="212"/>
      <c r="R59" s="212"/>
      <c r="S59" s="212"/>
      <c r="T59" s="212"/>
      <c r="U59" s="212"/>
      <c r="V59" s="213"/>
      <c r="W59" s="4">
        <f t="shared" si="0"/>
        <v>12149.19</v>
      </c>
    </row>
    <row r="60" spans="1:23">
      <c r="A60" s="211" t="s">
        <v>173</v>
      </c>
      <c r="B60" s="211"/>
      <c r="C60" s="211"/>
      <c r="D60" s="211"/>
      <c r="E60" s="211"/>
      <c r="F60" s="211"/>
      <c r="G60" s="211"/>
      <c r="H60" s="211"/>
      <c r="I60" s="211"/>
      <c r="J60" s="211"/>
      <c r="K60" s="212">
        <v>166410.66</v>
      </c>
      <c r="L60" s="212"/>
      <c r="M60" s="212"/>
      <c r="N60" s="212"/>
      <c r="O60" s="212"/>
      <c r="P60" s="212">
        <v>0</v>
      </c>
      <c r="Q60" s="212"/>
      <c r="R60" s="212"/>
      <c r="S60" s="212"/>
      <c r="T60" s="212"/>
      <c r="U60" s="212"/>
      <c r="V60" s="213"/>
      <c r="W60" s="4">
        <f t="shared" si="0"/>
        <v>166410.66</v>
      </c>
    </row>
    <row r="61" spans="1:23">
      <c r="A61" s="211" t="s">
        <v>174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2">
        <v>2997</v>
      </c>
      <c r="L61" s="212"/>
      <c r="M61" s="212"/>
      <c r="N61" s="212"/>
      <c r="O61" s="212"/>
      <c r="P61" s="212">
        <v>0</v>
      </c>
      <c r="Q61" s="212"/>
      <c r="R61" s="212"/>
      <c r="S61" s="212"/>
      <c r="T61" s="212"/>
      <c r="U61" s="212"/>
      <c r="V61" s="213"/>
      <c r="W61" s="4">
        <f t="shared" si="0"/>
        <v>2997</v>
      </c>
    </row>
    <row r="62" spans="1:23">
      <c r="A62" s="211" t="s">
        <v>175</v>
      </c>
      <c r="B62" s="211"/>
      <c r="C62" s="211"/>
      <c r="D62" s="211"/>
      <c r="E62" s="211"/>
      <c r="F62" s="211"/>
      <c r="G62" s="211"/>
      <c r="H62" s="211"/>
      <c r="I62" s="211"/>
      <c r="J62" s="211"/>
      <c r="K62" s="259">
        <v>18910.77</v>
      </c>
      <c r="L62" s="259"/>
      <c r="M62" s="259"/>
      <c r="N62" s="259"/>
      <c r="O62" s="259"/>
      <c r="P62" s="259">
        <v>0</v>
      </c>
      <c r="Q62" s="259"/>
      <c r="R62" s="259"/>
      <c r="S62" s="259"/>
      <c r="T62" s="259"/>
      <c r="U62" s="259"/>
      <c r="V62" s="267"/>
      <c r="W62" s="4">
        <f t="shared" si="0"/>
        <v>18910.77</v>
      </c>
    </row>
    <row r="63" spans="1:23">
      <c r="A63" s="257" t="s">
        <v>176</v>
      </c>
      <c r="B63" s="257"/>
      <c r="C63" s="257"/>
      <c r="D63" s="257"/>
      <c r="E63" s="257"/>
      <c r="F63" s="257"/>
      <c r="G63" s="257"/>
      <c r="H63" s="257"/>
      <c r="I63" s="257"/>
      <c r="J63" s="291"/>
      <c r="K63" s="292">
        <v>429207.96</v>
      </c>
      <c r="L63" s="292"/>
      <c r="M63" s="292"/>
      <c r="N63" s="292"/>
      <c r="O63" s="292"/>
      <c r="P63" s="292">
        <v>2988.37</v>
      </c>
      <c r="Q63" s="292"/>
      <c r="R63" s="292"/>
      <c r="S63" s="271"/>
      <c r="T63" s="271"/>
      <c r="U63" s="271"/>
      <c r="V63" s="271"/>
      <c r="W63" s="268">
        <f t="shared" si="0"/>
        <v>426219.59</v>
      </c>
    </row>
    <row r="64" spans="1:23">
      <c r="A64" s="296" t="s">
        <v>328</v>
      </c>
      <c r="B64" s="296"/>
      <c r="C64" s="296"/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7"/>
      <c r="T64" s="297"/>
      <c r="U64" s="297"/>
      <c r="V64" s="297"/>
      <c r="W64" s="298">
        <f>SUM(W20:W63)</f>
        <v>2347995.56</v>
      </c>
    </row>
    <row r="65" spans="1:31" ht="15" customHeight="1">
      <c r="A65" s="283" t="s">
        <v>326</v>
      </c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5"/>
    </row>
    <row r="66" spans="1:31">
      <c r="A66" s="211" t="s">
        <v>133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2">
        <v>221565.5</v>
      </c>
      <c r="L66" s="212"/>
      <c r="M66" s="212"/>
      <c r="N66" s="212"/>
      <c r="O66" s="212"/>
      <c r="P66" s="212">
        <v>0</v>
      </c>
      <c r="Q66" s="212"/>
      <c r="R66" s="212"/>
      <c r="S66" s="212"/>
      <c r="T66" s="212"/>
      <c r="U66" s="212"/>
      <c r="V66" s="213"/>
      <c r="W66" s="4">
        <f t="shared" ref="W66:W70" si="1">K66-P66</f>
        <v>221565.5</v>
      </c>
    </row>
    <row r="67" spans="1:31">
      <c r="A67" s="211" t="s">
        <v>134</v>
      </c>
      <c r="B67" s="211"/>
      <c r="C67" s="211"/>
      <c r="D67" s="211"/>
      <c r="E67" s="211"/>
      <c r="F67" s="211"/>
      <c r="G67" s="211"/>
      <c r="H67" s="211"/>
      <c r="I67" s="211"/>
      <c r="J67" s="211"/>
      <c r="K67" s="212">
        <v>11454.11</v>
      </c>
      <c r="L67" s="212"/>
      <c r="M67" s="212"/>
      <c r="N67" s="212"/>
      <c r="O67" s="212"/>
      <c r="P67" s="212">
        <v>0</v>
      </c>
      <c r="Q67" s="212"/>
      <c r="R67" s="212"/>
      <c r="S67" s="212"/>
      <c r="T67" s="212"/>
      <c r="U67" s="212"/>
      <c r="V67" s="213"/>
      <c r="W67" s="4">
        <f t="shared" si="1"/>
        <v>11454.11</v>
      </c>
    </row>
    <row r="68" spans="1:31">
      <c r="A68" s="211" t="s">
        <v>135</v>
      </c>
      <c r="B68" s="211"/>
      <c r="C68" s="211"/>
      <c r="D68" s="211"/>
      <c r="E68" s="211"/>
      <c r="F68" s="211"/>
      <c r="G68" s="211"/>
      <c r="H68" s="211"/>
      <c r="I68" s="211"/>
      <c r="J68" s="211"/>
      <c r="K68" s="212">
        <v>15627.3</v>
      </c>
      <c r="L68" s="212"/>
      <c r="M68" s="212"/>
      <c r="N68" s="212"/>
      <c r="O68" s="212"/>
      <c r="P68" s="212">
        <v>0</v>
      </c>
      <c r="Q68" s="212"/>
      <c r="R68" s="212"/>
      <c r="S68" s="212"/>
      <c r="T68" s="212"/>
      <c r="U68" s="212"/>
      <c r="V68" s="213"/>
      <c r="W68" s="4">
        <f t="shared" si="1"/>
        <v>15627.3</v>
      </c>
    </row>
    <row r="69" spans="1:31">
      <c r="A69" s="211" t="s">
        <v>136</v>
      </c>
      <c r="B69" s="211"/>
      <c r="C69" s="211"/>
      <c r="D69" s="211"/>
      <c r="E69" s="211"/>
      <c r="F69" s="211"/>
      <c r="G69" s="211"/>
      <c r="H69" s="211"/>
      <c r="I69" s="211"/>
      <c r="J69" s="211"/>
      <c r="K69" s="259">
        <v>5853.49</v>
      </c>
      <c r="L69" s="259"/>
      <c r="M69" s="259"/>
      <c r="N69" s="212"/>
      <c r="O69" s="212"/>
      <c r="P69" s="259">
        <v>0</v>
      </c>
      <c r="Q69" s="259"/>
      <c r="R69" s="259"/>
      <c r="S69" s="212"/>
      <c r="T69" s="212"/>
      <c r="U69" s="212"/>
      <c r="V69" s="213"/>
      <c r="W69" s="4">
        <f t="shared" si="1"/>
        <v>5853.49</v>
      </c>
      <c r="AE69" s="281"/>
    </row>
    <row r="70" spans="1:31">
      <c r="A70" s="211" t="s">
        <v>137</v>
      </c>
      <c r="B70" s="211"/>
      <c r="C70" s="211"/>
      <c r="D70" s="211"/>
      <c r="E70" s="211"/>
      <c r="F70" s="211"/>
      <c r="G70" s="211"/>
      <c r="H70" s="211"/>
      <c r="I70" s="211"/>
      <c r="J70" s="211"/>
      <c r="K70" s="212">
        <v>7392.4</v>
      </c>
      <c r="L70" s="212"/>
      <c r="M70" s="212"/>
      <c r="N70" s="212"/>
      <c r="O70" s="212"/>
      <c r="P70" s="212">
        <v>0</v>
      </c>
      <c r="Q70" s="212"/>
      <c r="R70" s="212"/>
      <c r="S70" s="212"/>
      <c r="T70" s="212"/>
      <c r="U70" s="212"/>
      <c r="V70" s="213"/>
      <c r="W70" s="4">
        <f t="shared" si="1"/>
        <v>7392.4</v>
      </c>
    </row>
    <row r="71" spans="1:31">
      <c r="A71" s="299" t="s">
        <v>328</v>
      </c>
      <c r="B71" s="300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294"/>
      <c r="T71" s="294"/>
      <c r="U71" s="294"/>
      <c r="V71" s="294"/>
      <c r="W71" s="295">
        <f>SUM(W66:W70)</f>
        <v>261892.79999999996</v>
      </c>
    </row>
    <row r="72" spans="1:31" ht="15" customHeight="1">
      <c r="A72" s="282" t="s">
        <v>177</v>
      </c>
      <c r="B72" s="282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</row>
    <row r="73" spans="1:31">
      <c r="A73" s="286" t="s">
        <v>178</v>
      </c>
      <c r="B73" s="286"/>
      <c r="C73" s="286"/>
      <c r="D73" s="286"/>
      <c r="E73" s="286"/>
      <c r="F73" s="286"/>
      <c r="G73" s="286"/>
      <c r="H73" s="286"/>
      <c r="I73" s="286"/>
      <c r="J73" s="286"/>
      <c r="K73" s="258">
        <v>320983.88</v>
      </c>
      <c r="L73" s="258"/>
      <c r="M73" s="258"/>
      <c r="N73" s="258"/>
      <c r="O73" s="258"/>
      <c r="P73" s="258">
        <v>0</v>
      </c>
      <c r="Q73" s="258"/>
      <c r="R73" s="258"/>
      <c r="S73" s="258"/>
      <c r="T73" s="258"/>
      <c r="U73" s="258"/>
      <c r="V73" s="269"/>
      <c r="W73" s="270">
        <f t="shared" si="0"/>
        <v>320983.88</v>
      </c>
    </row>
    <row r="74" spans="1:31">
      <c r="A74" s="211" t="s">
        <v>179</v>
      </c>
      <c r="B74" s="211"/>
      <c r="C74" s="211"/>
      <c r="D74" s="211"/>
      <c r="E74" s="211"/>
      <c r="F74" s="211"/>
      <c r="G74" s="211"/>
      <c r="H74" s="211"/>
      <c r="I74" s="211"/>
      <c r="J74" s="211"/>
      <c r="K74" s="212">
        <v>315696.3</v>
      </c>
      <c r="L74" s="212"/>
      <c r="M74" s="212"/>
      <c r="N74" s="212"/>
      <c r="O74" s="212"/>
      <c r="P74" s="212">
        <v>11619.55</v>
      </c>
      <c r="Q74" s="212"/>
      <c r="R74" s="212"/>
      <c r="S74" s="212"/>
      <c r="T74" s="212"/>
      <c r="U74" s="212"/>
      <c r="V74" s="213"/>
      <c r="W74" s="4">
        <f t="shared" si="0"/>
        <v>304076.75</v>
      </c>
    </row>
    <row r="75" spans="1:31">
      <c r="A75" s="211" t="s">
        <v>180</v>
      </c>
      <c r="B75" s="211"/>
      <c r="C75" s="211"/>
      <c r="D75" s="211"/>
      <c r="E75" s="211"/>
      <c r="F75" s="211"/>
      <c r="G75" s="211"/>
      <c r="H75" s="211"/>
      <c r="I75" s="211"/>
      <c r="J75" s="211"/>
      <c r="K75" s="212">
        <v>17280</v>
      </c>
      <c r="L75" s="212"/>
      <c r="M75" s="212"/>
      <c r="N75" s="212"/>
      <c r="O75" s="212"/>
      <c r="P75" s="212">
        <v>0</v>
      </c>
      <c r="Q75" s="212"/>
      <c r="R75" s="212"/>
      <c r="S75" s="212"/>
      <c r="T75" s="212"/>
      <c r="U75" s="212"/>
      <c r="V75" s="213"/>
      <c r="W75" s="4">
        <f t="shared" si="0"/>
        <v>17280</v>
      </c>
    </row>
    <row r="76" spans="1:31">
      <c r="A76" s="257" t="s">
        <v>181</v>
      </c>
      <c r="B76" s="257"/>
      <c r="C76" s="257"/>
      <c r="D76" s="257"/>
      <c r="E76" s="257"/>
      <c r="F76" s="257"/>
      <c r="G76" s="257"/>
      <c r="H76" s="257"/>
      <c r="I76" s="257"/>
      <c r="J76" s="257"/>
      <c r="K76" s="259">
        <v>261002.12</v>
      </c>
      <c r="L76" s="259"/>
      <c r="M76" s="259"/>
      <c r="N76" s="259"/>
      <c r="O76" s="259"/>
      <c r="P76" s="259">
        <v>19651.810000000001</v>
      </c>
      <c r="Q76" s="259"/>
      <c r="R76" s="259"/>
      <c r="S76" s="212"/>
      <c r="T76" s="212"/>
      <c r="U76" s="212"/>
      <c r="V76" s="213"/>
      <c r="W76" s="4">
        <f t="shared" ref="W76:W93" si="2">K76-P76</f>
        <v>241350.31</v>
      </c>
    </row>
    <row r="77" spans="1:31">
      <c r="A77" s="301" t="s">
        <v>328</v>
      </c>
      <c r="B77" s="302"/>
      <c r="C77" s="302"/>
      <c r="D77" s="302"/>
      <c r="E77" s="302"/>
      <c r="F77" s="302"/>
      <c r="G77" s="302"/>
      <c r="H77" s="302"/>
      <c r="I77" s="302"/>
      <c r="J77" s="302"/>
      <c r="K77" s="302"/>
      <c r="L77" s="302"/>
      <c r="M77" s="302"/>
      <c r="N77" s="302"/>
      <c r="O77" s="302"/>
      <c r="P77" s="302"/>
      <c r="Q77" s="302"/>
      <c r="R77" s="303"/>
      <c r="S77" s="294"/>
      <c r="T77" s="294"/>
      <c r="U77" s="294"/>
      <c r="V77" s="294"/>
      <c r="W77" s="295">
        <f>SUM(W73:W76)</f>
        <v>883690.94</v>
      </c>
    </row>
    <row r="78" spans="1:31" ht="15" customHeight="1">
      <c r="A78" s="287" t="s">
        <v>182</v>
      </c>
      <c r="B78" s="288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9"/>
    </row>
    <row r="79" spans="1:31">
      <c r="A79" s="286" t="s">
        <v>183</v>
      </c>
      <c r="B79" s="286"/>
      <c r="C79" s="286"/>
      <c r="D79" s="286"/>
      <c r="E79" s="286"/>
      <c r="F79" s="286"/>
      <c r="G79" s="286"/>
      <c r="H79" s="286"/>
      <c r="I79" s="286"/>
      <c r="J79" s="286"/>
      <c r="K79" s="258">
        <v>74325.5</v>
      </c>
      <c r="L79" s="258"/>
      <c r="M79" s="258"/>
      <c r="N79" s="258"/>
      <c r="O79" s="258"/>
      <c r="P79" s="258">
        <v>0</v>
      </c>
      <c r="Q79" s="258"/>
      <c r="R79" s="258"/>
      <c r="S79" s="258"/>
      <c r="T79" s="258"/>
      <c r="U79" s="258"/>
      <c r="V79" s="269"/>
      <c r="W79" s="270">
        <f t="shared" si="2"/>
        <v>74325.5</v>
      </c>
    </row>
    <row r="80" spans="1:31">
      <c r="A80" s="211" t="s">
        <v>184</v>
      </c>
      <c r="B80" s="211"/>
      <c r="C80" s="211"/>
      <c r="D80" s="211"/>
      <c r="E80" s="211"/>
      <c r="F80" s="211"/>
      <c r="G80" s="211"/>
      <c r="H80" s="211"/>
      <c r="I80" s="211"/>
      <c r="J80" s="211"/>
      <c r="K80" s="212">
        <v>8960</v>
      </c>
      <c r="L80" s="212"/>
      <c r="M80" s="212"/>
      <c r="N80" s="212"/>
      <c r="O80" s="212"/>
      <c r="P80" s="212">
        <v>0</v>
      </c>
      <c r="Q80" s="212"/>
      <c r="R80" s="212"/>
      <c r="S80" s="212"/>
      <c r="T80" s="212"/>
      <c r="U80" s="212"/>
      <c r="V80" s="213"/>
      <c r="W80" s="4">
        <f t="shared" si="2"/>
        <v>8960</v>
      </c>
    </row>
    <row r="81" spans="1:24">
      <c r="A81" s="211" t="s">
        <v>185</v>
      </c>
      <c r="B81" s="211"/>
      <c r="C81" s="211"/>
      <c r="D81" s="211"/>
      <c r="E81" s="211"/>
      <c r="F81" s="211"/>
      <c r="G81" s="211"/>
      <c r="H81" s="211"/>
      <c r="I81" s="211"/>
      <c r="J81" s="211"/>
      <c r="K81" s="212">
        <v>20000</v>
      </c>
      <c r="L81" s="212"/>
      <c r="M81" s="212"/>
      <c r="N81" s="212"/>
      <c r="O81" s="212"/>
      <c r="P81" s="212">
        <v>0</v>
      </c>
      <c r="Q81" s="212"/>
      <c r="R81" s="212"/>
      <c r="S81" s="212"/>
      <c r="T81" s="212"/>
      <c r="U81" s="212"/>
      <c r="V81" s="213"/>
      <c r="W81" s="4">
        <f t="shared" si="2"/>
        <v>20000</v>
      </c>
    </row>
    <row r="82" spans="1:24">
      <c r="A82" s="211" t="s">
        <v>186</v>
      </c>
      <c r="B82" s="211"/>
      <c r="C82" s="211"/>
      <c r="D82" s="211"/>
      <c r="E82" s="211"/>
      <c r="F82" s="211"/>
      <c r="G82" s="211"/>
      <c r="H82" s="211"/>
      <c r="I82" s="211"/>
      <c r="J82" s="211"/>
      <c r="K82" s="212">
        <v>4214.25</v>
      </c>
      <c r="L82" s="212"/>
      <c r="M82" s="212"/>
      <c r="N82" s="212"/>
      <c r="O82" s="212"/>
      <c r="P82" s="212">
        <v>0</v>
      </c>
      <c r="Q82" s="212"/>
      <c r="R82" s="212"/>
      <c r="S82" s="212"/>
      <c r="T82" s="212"/>
      <c r="U82" s="212"/>
      <c r="V82" s="213"/>
      <c r="W82" s="4">
        <f t="shared" si="2"/>
        <v>4214.25</v>
      </c>
    </row>
    <row r="83" spans="1:24">
      <c r="A83" s="211" t="s">
        <v>187</v>
      </c>
      <c r="B83" s="211"/>
      <c r="C83" s="211"/>
      <c r="D83" s="211"/>
      <c r="E83" s="211"/>
      <c r="F83" s="211"/>
      <c r="G83" s="211"/>
      <c r="H83" s="211"/>
      <c r="I83" s="211"/>
      <c r="J83" s="211"/>
      <c r="K83" s="212">
        <v>22702.04</v>
      </c>
      <c r="L83" s="212"/>
      <c r="M83" s="212"/>
      <c r="N83" s="212"/>
      <c r="O83" s="212"/>
      <c r="P83" s="212">
        <v>0</v>
      </c>
      <c r="Q83" s="212"/>
      <c r="R83" s="212"/>
      <c r="S83" s="212"/>
      <c r="T83" s="212"/>
      <c r="U83" s="212"/>
      <c r="V83" s="213"/>
      <c r="W83" s="4">
        <f t="shared" si="2"/>
        <v>22702.04</v>
      </c>
    </row>
    <row r="84" spans="1:24">
      <c r="A84" s="211" t="s">
        <v>188</v>
      </c>
      <c r="B84" s="211"/>
      <c r="C84" s="211"/>
      <c r="D84" s="211"/>
      <c r="E84" s="211"/>
      <c r="F84" s="211"/>
      <c r="G84" s="211"/>
      <c r="H84" s="211"/>
      <c r="I84" s="211"/>
      <c r="J84" s="211"/>
      <c r="K84" s="212">
        <v>23470</v>
      </c>
      <c r="L84" s="212"/>
      <c r="M84" s="212"/>
      <c r="N84" s="212"/>
      <c r="O84" s="212"/>
      <c r="P84" s="212">
        <v>0</v>
      </c>
      <c r="Q84" s="212"/>
      <c r="R84" s="212"/>
      <c r="S84" s="212"/>
      <c r="T84" s="212"/>
      <c r="U84" s="212"/>
      <c r="V84" s="213"/>
      <c r="W84" s="4">
        <f t="shared" si="2"/>
        <v>23470</v>
      </c>
    </row>
    <row r="85" spans="1:24">
      <c r="A85" s="211" t="s">
        <v>189</v>
      </c>
      <c r="B85" s="211"/>
      <c r="C85" s="211"/>
      <c r="D85" s="211"/>
      <c r="E85" s="211"/>
      <c r="F85" s="211"/>
      <c r="G85" s="211"/>
      <c r="H85" s="211"/>
      <c r="I85" s="211"/>
      <c r="J85" s="211"/>
      <c r="K85" s="212">
        <v>1480327.14</v>
      </c>
      <c r="L85" s="212"/>
      <c r="M85" s="212"/>
      <c r="N85" s="212"/>
      <c r="O85" s="212"/>
      <c r="P85" s="212">
        <v>0</v>
      </c>
      <c r="Q85" s="212"/>
      <c r="R85" s="212"/>
      <c r="S85" s="212"/>
      <c r="T85" s="212"/>
      <c r="U85" s="212"/>
      <c r="V85" s="213"/>
      <c r="W85" s="4">
        <f t="shared" si="2"/>
        <v>1480327.14</v>
      </c>
    </row>
    <row r="86" spans="1:24">
      <c r="A86" s="211" t="s">
        <v>190</v>
      </c>
      <c r="B86" s="211"/>
      <c r="C86" s="211"/>
      <c r="D86" s="211"/>
      <c r="E86" s="211"/>
      <c r="F86" s="211"/>
      <c r="G86" s="211"/>
      <c r="H86" s="211"/>
      <c r="I86" s="211"/>
      <c r="J86" s="211"/>
      <c r="K86" s="212">
        <v>60999.7</v>
      </c>
      <c r="L86" s="212"/>
      <c r="M86" s="212"/>
      <c r="N86" s="212"/>
      <c r="O86" s="212"/>
      <c r="P86" s="212">
        <v>0</v>
      </c>
      <c r="Q86" s="212"/>
      <c r="R86" s="212"/>
      <c r="S86" s="212"/>
      <c r="T86" s="212"/>
      <c r="U86" s="212"/>
      <c r="V86" s="213"/>
      <c r="W86" s="4">
        <f t="shared" si="2"/>
        <v>60999.7</v>
      </c>
    </row>
    <row r="87" spans="1:24">
      <c r="A87" s="211" t="s">
        <v>191</v>
      </c>
      <c r="B87" s="211"/>
      <c r="C87" s="211"/>
      <c r="D87" s="211"/>
      <c r="E87" s="211"/>
      <c r="F87" s="211"/>
      <c r="G87" s="211"/>
      <c r="H87" s="211"/>
      <c r="I87" s="211"/>
      <c r="J87" s="211"/>
      <c r="K87" s="212">
        <v>72736.61</v>
      </c>
      <c r="L87" s="212"/>
      <c r="M87" s="212"/>
      <c r="N87" s="212"/>
      <c r="O87" s="212"/>
      <c r="P87" s="212">
        <v>0</v>
      </c>
      <c r="Q87" s="212"/>
      <c r="R87" s="212"/>
      <c r="S87" s="212"/>
      <c r="T87" s="212"/>
      <c r="U87" s="212"/>
      <c r="V87" s="213"/>
      <c r="W87" s="4">
        <f t="shared" si="2"/>
        <v>72736.61</v>
      </c>
    </row>
    <row r="88" spans="1:24">
      <c r="A88" s="211" t="s">
        <v>192</v>
      </c>
      <c r="B88" s="211"/>
      <c r="C88" s="211"/>
      <c r="D88" s="211"/>
      <c r="E88" s="211"/>
      <c r="F88" s="211"/>
      <c r="G88" s="211"/>
      <c r="H88" s="211"/>
      <c r="I88" s="211"/>
      <c r="J88" s="211"/>
      <c r="K88" s="212">
        <v>18294.7</v>
      </c>
      <c r="L88" s="212"/>
      <c r="M88" s="212"/>
      <c r="N88" s="212"/>
      <c r="O88" s="212"/>
      <c r="P88" s="212">
        <v>0</v>
      </c>
      <c r="Q88" s="212"/>
      <c r="R88" s="212"/>
      <c r="S88" s="212"/>
      <c r="T88" s="212"/>
      <c r="U88" s="212"/>
      <c r="V88" s="213"/>
      <c r="W88" s="4">
        <f t="shared" si="2"/>
        <v>18294.7</v>
      </c>
    </row>
    <row r="89" spans="1:24">
      <c r="A89" s="211" t="s">
        <v>193</v>
      </c>
      <c r="B89" s="211"/>
      <c r="C89" s="211"/>
      <c r="D89" s="211"/>
      <c r="E89" s="211"/>
      <c r="F89" s="211"/>
      <c r="G89" s="211"/>
      <c r="H89" s="211"/>
      <c r="I89" s="211"/>
      <c r="J89" s="211"/>
      <c r="K89" s="212">
        <v>69900</v>
      </c>
      <c r="L89" s="212"/>
      <c r="M89" s="212"/>
      <c r="N89" s="212"/>
      <c r="O89" s="212"/>
      <c r="P89" s="212">
        <v>0</v>
      </c>
      <c r="Q89" s="212"/>
      <c r="R89" s="212"/>
      <c r="S89" s="212"/>
      <c r="T89" s="212"/>
      <c r="U89" s="212"/>
      <c r="V89" s="213"/>
      <c r="W89" s="4">
        <f t="shared" si="2"/>
        <v>69900</v>
      </c>
    </row>
    <row r="90" spans="1:24">
      <c r="A90" s="211" t="s">
        <v>194</v>
      </c>
      <c r="B90" s="211"/>
      <c r="C90" s="211"/>
      <c r="D90" s="211"/>
      <c r="E90" s="211"/>
      <c r="F90" s="211"/>
      <c r="G90" s="211"/>
      <c r="H90" s="211"/>
      <c r="I90" s="211"/>
      <c r="J90" s="211"/>
      <c r="K90" s="212">
        <v>86545.19</v>
      </c>
      <c r="L90" s="212"/>
      <c r="M90" s="212"/>
      <c r="N90" s="212"/>
      <c r="O90" s="212"/>
      <c r="P90" s="212">
        <v>0</v>
      </c>
      <c r="Q90" s="212"/>
      <c r="R90" s="212"/>
      <c r="S90" s="212"/>
      <c r="T90" s="212"/>
      <c r="U90" s="212"/>
      <c r="V90" s="213"/>
      <c r="W90" s="4">
        <f t="shared" si="2"/>
        <v>86545.19</v>
      </c>
    </row>
    <row r="91" spans="1:24">
      <c r="A91" s="211" t="s">
        <v>195</v>
      </c>
      <c r="B91" s="211"/>
      <c r="C91" s="211"/>
      <c r="D91" s="211"/>
      <c r="E91" s="211"/>
      <c r="F91" s="211"/>
      <c r="G91" s="211"/>
      <c r="H91" s="211"/>
      <c r="I91" s="211"/>
      <c r="J91" s="211"/>
      <c r="K91" s="212">
        <v>740009.29</v>
      </c>
      <c r="L91" s="212"/>
      <c r="M91" s="212"/>
      <c r="N91" s="212"/>
      <c r="O91" s="212"/>
      <c r="P91" s="212">
        <v>14451.09</v>
      </c>
      <c r="Q91" s="212"/>
      <c r="R91" s="212"/>
      <c r="S91" s="212"/>
      <c r="T91" s="212"/>
      <c r="U91" s="212"/>
      <c r="V91" s="213"/>
      <c r="W91" s="4">
        <f t="shared" si="2"/>
        <v>725558.20000000007</v>
      </c>
    </row>
    <row r="92" spans="1:24">
      <c r="A92" s="214"/>
      <c r="B92" s="215"/>
      <c r="C92" s="215"/>
      <c r="D92" s="215"/>
      <c r="E92" s="215"/>
      <c r="F92" s="215"/>
      <c r="G92" s="215"/>
      <c r="H92" s="216"/>
      <c r="I92" s="272"/>
      <c r="J92" s="272"/>
      <c r="K92" s="273"/>
      <c r="L92" s="260"/>
      <c r="M92" s="274"/>
      <c r="N92" s="275"/>
      <c r="O92" s="275"/>
      <c r="P92" s="273"/>
      <c r="Q92" s="260"/>
      <c r="R92" s="274"/>
      <c r="S92" s="275"/>
      <c r="T92" s="275"/>
      <c r="U92" s="275"/>
      <c r="V92" s="276"/>
      <c r="W92" s="278">
        <f>SUM(W79:W91)</f>
        <v>2668033.33</v>
      </c>
    </row>
    <row r="93" spans="1:24">
      <c r="A93" s="211" t="s">
        <v>85</v>
      </c>
      <c r="B93" s="211"/>
      <c r="C93" s="211"/>
      <c r="D93" s="211"/>
      <c r="E93" s="211"/>
      <c r="F93" s="211"/>
      <c r="G93" s="211"/>
      <c r="H93" s="211"/>
      <c r="I93" s="211"/>
      <c r="J93" s="211"/>
      <c r="K93" s="212">
        <v>15696588.74</v>
      </c>
      <c r="L93" s="212"/>
      <c r="M93" s="212"/>
      <c r="N93" s="212"/>
      <c r="O93" s="212"/>
      <c r="P93" s="212">
        <v>84135.679999999993</v>
      </c>
      <c r="Q93" s="212"/>
      <c r="R93" s="212"/>
      <c r="S93" s="212"/>
      <c r="T93" s="212"/>
      <c r="U93" s="212"/>
      <c r="V93" s="213"/>
      <c r="W93" s="279">
        <f>W18+W64+W71+W77+W92</f>
        <v>15612453.060000002</v>
      </c>
      <c r="X93" s="41"/>
    </row>
  </sheetData>
  <mergeCells count="247">
    <mergeCell ref="A64:R64"/>
    <mergeCell ref="A71:R71"/>
    <mergeCell ref="A77:R77"/>
    <mergeCell ref="A65:W65"/>
    <mergeCell ref="A72:W72"/>
    <mergeCell ref="A78:W78"/>
    <mergeCell ref="A19:W19"/>
    <mergeCell ref="A4:W4"/>
    <mergeCell ref="A1:W3"/>
    <mergeCell ref="A18:R18"/>
    <mergeCell ref="P92:R92"/>
    <mergeCell ref="K92:M92"/>
    <mergeCell ref="A92:H92"/>
    <mergeCell ref="A70:J70"/>
    <mergeCell ref="K70:O70"/>
    <mergeCell ref="P70:V70"/>
    <mergeCell ref="A66:J66"/>
    <mergeCell ref="K66:O66"/>
    <mergeCell ref="P66:V66"/>
    <mergeCell ref="A67:J67"/>
    <mergeCell ref="K67:O67"/>
    <mergeCell ref="P67:V67"/>
    <mergeCell ref="A68:J68"/>
    <mergeCell ref="K68:O68"/>
    <mergeCell ref="P68:V68"/>
    <mergeCell ref="A69:J69"/>
    <mergeCell ref="K69:O69"/>
    <mergeCell ref="P69:V69"/>
    <mergeCell ref="A93:J93"/>
    <mergeCell ref="K93:O93"/>
    <mergeCell ref="P93:V93"/>
    <mergeCell ref="A90:J90"/>
    <mergeCell ref="K90:O90"/>
    <mergeCell ref="P90:V90"/>
    <mergeCell ref="A91:J91"/>
    <mergeCell ref="K91:O91"/>
    <mergeCell ref="P91:V91"/>
    <mergeCell ref="A88:J88"/>
    <mergeCell ref="K88:O88"/>
    <mergeCell ref="P88:V88"/>
    <mergeCell ref="A89:J89"/>
    <mergeCell ref="K89:O89"/>
    <mergeCell ref="P89:V89"/>
    <mergeCell ref="A86:J86"/>
    <mergeCell ref="K86:O86"/>
    <mergeCell ref="P86:V86"/>
    <mergeCell ref="A87:J87"/>
    <mergeCell ref="K87:O87"/>
    <mergeCell ref="P87:V87"/>
    <mergeCell ref="A84:J84"/>
    <mergeCell ref="K84:O84"/>
    <mergeCell ref="P84:V84"/>
    <mergeCell ref="A85:J85"/>
    <mergeCell ref="K85:O85"/>
    <mergeCell ref="P85:V85"/>
    <mergeCell ref="A82:J82"/>
    <mergeCell ref="K82:O82"/>
    <mergeCell ref="P82:V82"/>
    <mergeCell ref="A83:J83"/>
    <mergeCell ref="K83:O83"/>
    <mergeCell ref="P83:V83"/>
    <mergeCell ref="A80:J80"/>
    <mergeCell ref="K80:O80"/>
    <mergeCell ref="P80:V80"/>
    <mergeCell ref="A81:J81"/>
    <mergeCell ref="K81:O81"/>
    <mergeCell ref="P81:V81"/>
    <mergeCell ref="A76:J76"/>
    <mergeCell ref="K76:O76"/>
    <mergeCell ref="P76:V76"/>
    <mergeCell ref="A79:J79"/>
    <mergeCell ref="K79:O79"/>
    <mergeCell ref="P79:V79"/>
    <mergeCell ref="A74:J74"/>
    <mergeCell ref="K74:O74"/>
    <mergeCell ref="P74:V74"/>
    <mergeCell ref="A75:J75"/>
    <mergeCell ref="K75:O75"/>
    <mergeCell ref="P75:V75"/>
    <mergeCell ref="A63:J63"/>
    <mergeCell ref="K63:O63"/>
    <mergeCell ref="P63:V63"/>
    <mergeCell ref="A73:J73"/>
    <mergeCell ref="K73:O73"/>
    <mergeCell ref="P73:V73"/>
    <mergeCell ref="A61:J61"/>
    <mergeCell ref="K61:O61"/>
    <mergeCell ref="P61:V61"/>
    <mergeCell ref="A62:J62"/>
    <mergeCell ref="K62:O62"/>
    <mergeCell ref="P62:V62"/>
    <mergeCell ref="A59:J59"/>
    <mergeCell ref="K59:O59"/>
    <mergeCell ref="P59:V59"/>
    <mergeCell ref="A60:J60"/>
    <mergeCell ref="K60:O60"/>
    <mergeCell ref="P60:V60"/>
    <mergeCell ref="A57:J57"/>
    <mergeCell ref="K57:O57"/>
    <mergeCell ref="P57:V57"/>
    <mergeCell ref="A58:J58"/>
    <mergeCell ref="K58:O58"/>
    <mergeCell ref="P58:V58"/>
    <mergeCell ref="A55:J55"/>
    <mergeCell ref="K55:O55"/>
    <mergeCell ref="P55:V55"/>
    <mergeCell ref="A56:J56"/>
    <mergeCell ref="K56:O56"/>
    <mergeCell ref="P56:V56"/>
    <mergeCell ref="A53:J53"/>
    <mergeCell ref="K53:O53"/>
    <mergeCell ref="P53:V53"/>
    <mergeCell ref="A54:J54"/>
    <mergeCell ref="K54:O54"/>
    <mergeCell ref="P54:V54"/>
    <mergeCell ref="A51:J51"/>
    <mergeCell ref="K51:O51"/>
    <mergeCell ref="P51:V51"/>
    <mergeCell ref="A52:J52"/>
    <mergeCell ref="K52:O52"/>
    <mergeCell ref="P52:V52"/>
    <mergeCell ref="A49:J49"/>
    <mergeCell ref="K49:O49"/>
    <mergeCell ref="P49:V49"/>
    <mergeCell ref="A50:J50"/>
    <mergeCell ref="K50:O50"/>
    <mergeCell ref="P50:V50"/>
    <mergeCell ref="A47:J47"/>
    <mergeCell ref="K47:O47"/>
    <mergeCell ref="P47:V47"/>
    <mergeCell ref="A48:J48"/>
    <mergeCell ref="K48:O48"/>
    <mergeCell ref="P48:V48"/>
    <mergeCell ref="A45:J45"/>
    <mergeCell ref="K45:O45"/>
    <mergeCell ref="P45:V45"/>
    <mergeCell ref="A46:J46"/>
    <mergeCell ref="K46:O46"/>
    <mergeCell ref="P46:V46"/>
    <mergeCell ref="A43:J43"/>
    <mergeCell ref="K43:O43"/>
    <mergeCell ref="P43:V43"/>
    <mergeCell ref="A44:J44"/>
    <mergeCell ref="K44:O44"/>
    <mergeCell ref="P44:V44"/>
    <mergeCell ref="A41:J41"/>
    <mergeCell ref="K41:O41"/>
    <mergeCell ref="P41:V41"/>
    <mergeCell ref="A42:J42"/>
    <mergeCell ref="K42:O42"/>
    <mergeCell ref="P42:V42"/>
    <mergeCell ref="A39:J39"/>
    <mergeCell ref="K39:O39"/>
    <mergeCell ref="P39:V39"/>
    <mergeCell ref="A40:J40"/>
    <mergeCell ref="K40:O40"/>
    <mergeCell ref="P40:V40"/>
    <mergeCell ref="A37:J37"/>
    <mergeCell ref="K37:O37"/>
    <mergeCell ref="P37:V37"/>
    <mergeCell ref="A38:J38"/>
    <mergeCell ref="K38:O38"/>
    <mergeCell ref="P38:V38"/>
    <mergeCell ref="A35:J35"/>
    <mergeCell ref="K35:O35"/>
    <mergeCell ref="P35:V35"/>
    <mergeCell ref="A36:J36"/>
    <mergeCell ref="K36:O36"/>
    <mergeCell ref="P36:V36"/>
    <mergeCell ref="A33:J33"/>
    <mergeCell ref="K33:O33"/>
    <mergeCell ref="P33:V33"/>
    <mergeCell ref="A34:J34"/>
    <mergeCell ref="K34:O34"/>
    <mergeCell ref="P34:V34"/>
    <mergeCell ref="A30:J31"/>
    <mergeCell ref="K30:O31"/>
    <mergeCell ref="P30:V30"/>
    <mergeCell ref="A32:J32"/>
    <mergeCell ref="K32:O32"/>
    <mergeCell ref="P32:V32"/>
    <mergeCell ref="A28:J28"/>
    <mergeCell ref="K28:O28"/>
    <mergeCell ref="P28:V28"/>
    <mergeCell ref="A29:J29"/>
    <mergeCell ref="K29:O29"/>
    <mergeCell ref="P29:V29"/>
    <mergeCell ref="A26:J26"/>
    <mergeCell ref="K26:O26"/>
    <mergeCell ref="P26:V26"/>
    <mergeCell ref="A27:J27"/>
    <mergeCell ref="K27:O27"/>
    <mergeCell ref="P27:V27"/>
    <mergeCell ref="A24:J24"/>
    <mergeCell ref="K24:O24"/>
    <mergeCell ref="P24:V24"/>
    <mergeCell ref="A25:J25"/>
    <mergeCell ref="K25:O25"/>
    <mergeCell ref="P25:V25"/>
    <mergeCell ref="A23:J23"/>
    <mergeCell ref="K23:O23"/>
    <mergeCell ref="P23:V23"/>
    <mergeCell ref="A21:J21"/>
    <mergeCell ref="K21:O21"/>
    <mergeCell ref="P21:V21"/>
    <mergeCell ref="A22:J22"/>
    <mergeCell ref="K22:O22"/>
    <mergeCell ref="P22:V22"/>
    <mergeCell ref="A17:J17"/>
    <mergeCell ref="K17:O17"/>
    <mergeCell ref="P17:V17"/>
    <mergeCell ref="A20:J20"/>
    <mergeCell ref="K20:O20"/>
    <mergeCell ref="P20:V20"/>
    <mergeCell ref="A14:J14"/>
    <mergeCell ref="K14:O14"/>
    <mergeCell ref="P14:V14"/>
    <mergeCell ref="A15:J16"/>
    <mergeCell ref="K15:O16"/>
    <mergeCell ref="P15:V15"/>
    <mergeCell ref="A12:J12"/>
    <mergeCell ref="K12:O12"/>
    <mergeCell ref="P12:V12"/>
    <mergeCell ref="A13:J13"/>
    <mergeCell ref="K13:O13"/>
    <mergeCell ref="P13:V13"/>
    <mergeCell ref="A10:J10"/>
    <mergeCell ref="K10:O10"/>
    <mergeCell ref="P10:V10"/>
    <mergeCell ref="A11:J11"/>
    <mergeCell ref="K11:O11"/>
    <mergeCell ref="P11:V11"/>
    <mergeCell ref="A8:J8"/>
    <mergeCell ref="K8:O8"/>
    <mergeCell ref="P8:V8"/>
    <mergeCell ref="A9:J9"/>
    <mergeCell ref="K9:O9"/>
    <mergeCell ref="P9:V9"/>
    <mergeCell ref="A6:J6"/>
    <mergeCell ref="K6:O6"/>
    <mergeCell ref="P6:V6"/>
    <mergeCell ref="A7:J7"/>
    <mergeCell ref="K7:O7"/>
    <mergeCell ref="P7:V7"/>
    <mergeCell ref="A5:J5"/>
    <mergeCell ref="K5:O5"/>
    <mergeCell ref="P5:V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FF2DE-AEEB-4AA8-AB7F-A69F63643440}">
  <dimension ref="A1:T19"/>
  <sheetViews>
    <sheetView workbookViewId="0">
      <selection activeCell="AI13" sqref="AI13"/>
    </sheetView>
  </sheetViews>
  <sheetFormatPr defaultRowHeight="15"/>
  <cols>
    <col min="7" max="7" width="2.28515625" customWidth="1"/>
    <col min="8" max="9" width="9.140625" hidden="1" customWidth="1"/>
    <col min="10" max="10" width="5.5703125" customWidth="1"/>
    <col min="12" max="12" width="4.42578125" customWidth="1"/>
    <col min="13" max="19" width="9.140625" hidden="1" customWidth="1"/>
    <col min="20" max="20" width="7" customWidth="1"/>
  </cols>
  <sheetData>
    <row r="1" spans="1:20" ht="15" customHeight="1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>
      <c r="A2" s="30" t="s">
        <v>196</v>
      </c>
      <c r="B2" s="31"/>
      <c r="C2" s="32"/>
      <c r="D2" s="33"/>
      <c r="E2" s="33"/>
      <c r="F2" s="33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15" customHeight="1">
      <c r="A3" s="25"/>
      <c r="B3" s="25"/>
      <c r="C3" s="23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15" customHeight="1">
      <c r="A4" s="217" t="s">
        <v>82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9"/>
    </row>
    <row r="5" spans="1:20">
      <c r="A5" s="220" t="s">
        <v>83</v>
      </c>
      <c r="B5" s="220"/>
      <c r="C5" s="220"/>
      <c r="D5" s="220"/>
      <c r="E5" s="24" t="s">
        <v>81</v>
      </c>
      <c r="F5" s="221" t="s">
        <v>84</v>
      </c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</row>
    <row r="6" spans="1:20">
      <c r="A6" s="222" t="s">
        <v>115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</row>
    <row r="7" spans="1:20">
      <c r="A7" s="222" t="s">
        <v>183</v>
      </c>
      <c r="B7" s="222"/>
      <c r="C7" s="222"/>
      <c r="D7" s="222"/>
      <c r="E7" s="222"/>
      <c r="F7" s="222"/>
      <c r="G7" s="222"/>
      <c r="H7" s="222"/>
      <c r="I7" s="222"/>
      <c r="J7" s="222"/>
      <c r="K7" s="223">
        <v>30000</v>
      </c>
      <c r="L7" s="223"/>
      <c r="M7" s="223"/>
      <c r="N7" s="223"/>
      <c r="O7" s="223"/>
      <c r="P7" s="223"/>
      <c r="Q7" s="223"/>
      <c r="R7" s="223"/>
      <c r="S7" s="223"/>
      <c r="T7" s="223"/>
    </row>
    <row r="8" spans="1:20">
      <c r="A8" s="222" t="s">
        <v>185</v>
      </c>
      <c r="B8" s="222"/>
      <c r="C8" s="222"/>
      <c r="D8" s="222"/>
      <c r="E8" s="222"/>
      <c r="F8" s="222"/>
      <c r="G8" s="222"/>
      <c r="H8" s="222"/>
      <c r="I8" s="222"/>
      <c r="J8" s="222"/>
      <c r="K8" s="223">
        <v>20000</v>
      </c>
      <c r="L8" s="223"/>
      <c r="M8" s="223"/>
      <c r="N8" s="223"/>
      <c r="O8" s="223"/>
      <c r="P8" s="223"/>
      <c r="Q8" s="223"/>
      <c r="R8" s="223"/>
      <c r="S8" s="223"/>
      <c r="T8" s="223"/>
    </row>
    <row r="9" spans="1:20">
      <c r="A9" s="222" t="s">
        <v>186</v>
      </c>
      <c r="B9" s="222"/>
      <c r="C9" s="222"/>
      <c r="D9" s="222"/>
      <c r="E9" s="222"/>
      <c r="F9" s="222"/>
      <c r="G9" s="222"/>
      <c r="H9" s="222"/>
      <c r="I9" s="222"/>
      <c r="J9" s="222"/>
      <c r="K9" s="223">
        <v>4214.25</v>
      </c>
      <c r="L9" s="223"/>
      <c r="M9" s="223"/>
      <c r="N9" s="223"/>
      <c r="O9" s="223"/>
      <c r="P9" s="223"/>
      <c r="Q9" s="223"/>
      <c r="R9" s="223"/>
      <c r="S9" s="223"/>
      <c r="T9" s="223"/>
    </row>
    <row r="10" spans="1:20">
      <c r="A10" s="222" t="s">
        <v>187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>
        <v>22702.04</v>
      </c>
      <c r="L10" s="223"/>
      <c r="M10" s="223"/>
      <c r="N10" s="223"/>
      <c r="O10" s="223"/>
      <c r="P10" s="223"/>
      <c r="Q10" s="223"/>
      <c r="R10" s="223"/>
      <c r="S10" s="223"/>
      <c r="T10" s="223"/>
    </row>
    <row r="11" spans="1:20">
      <c r="A11" s="222" t="s">
        <v>188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3">
        <v>23470</v>
      </c>
      <c r="L11" s="223"/>
      <c r="M11" s="223"/>
      <c r="N11" s="223"/>
      <c r="O11" s="223"/>
      <c r="P11" s="223"/>
      <c r="Q11" s="223"/>
      <c r="R11" s="223"/>
      <c r="S11" s="223"/>
      <c r="T11" s="223"/>
    </row>
    <row r="12" spans="1:20">
      <c r="A12" s="222" t="s">
        <v>189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3">
        <v>218155.19</v>
      </c>
      <c r="L12" s="223"/>
      <c r="M12" s="223"/>
      <c r="N12" s="223"/>
      <c r="O12" s="223"/>
      <c r="P12" s="223"/>
      <c r="Q12" s="223"/>
      <c r="R12" s="223"/>
      <c r="S12" s="223"/>
      <c r="T12" s="223"/>
    </row>
    <row r="13" spans="1:20">
      <c r="A13" s="222" t="s">
        <v>190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3">
        <v>11000</v>
      </c>
      <c r="L13" s="223"/>
      <c r="M13" s="223"/>
      <c r="N13" s="223"/>
      <c r="O13" s="223"/>
      <c r="P13" s="223"/>
      <c r="Q13" s="223"/>
      <c r="R13" s="223"/>
      <c r="S13" s="223"/>
      <c r="T13" s="223"/>
    </row>
    <row r="14" spans="1:20">
      <c r="A14" s="222" t="s">
        <v>191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3">
        <v>11849.61</v>
      </c>
      <c r="L14" s="223"/>
      <c r="M14" s="223"/>
      <c r="N14" s="223"/>
      <c r="O14" s="223"/>
      <c r="P14" s="223"/>
      <c r="Q14" s="223"/>
      <c r="R14" s="223"/>
      <c r="S14" s="223"/>
      <c r="T14" s="223"/>
    </row>
    <row r="15" spans="1:20">
      <c r="A15" s="222" t="s">
        <v>192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>
        <v>18294.7</v>
      </c>
      <c r="L15" s="223"/>
      <c r="M15" s="223"/>
      <c r="N15" s="223"/>
      <c r="O15" s="223"/>
      <c r="P15" s="223"/>
      <c r="Q15" s="223"/>
      <c r="R15" s="223"/>
      <c r="S15" s="223"/>
      <c r="T15" s="223"/>
    </row>
    <row r="16" spans="1:20">
      <c r="A16" s="222" t="s">
        <v>193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3">
        <v>69900</v>
      </c>
      <c r="L16" s="223"/>
      <c r="M16" s="223"/>
      <c r="N16" s="223"/>
      <c r="O16" s="223"/>
      <c r="P16" s="223"/>
      <c r="Q16" s="223"/>
      <c r="R16" s="223"/>
      <c r="S16" s="223"/>
      <c r="T16" s="223"/>
    </row>
    <row r="17" spans="1:20">
      <c r="A17" s="222" t="s">
        <v>194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3">
        <v>41545.19</v>
      </c>
      <c r="L17" s="223"/>
      <c r="M17" s="223"/>
      <c r="N17" s="223"/>
      <c r="O17" s="223"/>
      <c r="P17" s="223"/>
      <c r="Q17" s="223"/>
      <c r="R17" s="223"/>
      <c r="S17" s="223"/>
      <c r="T17" s="223"/>
    </row>
    <row r="18" spans="1:20">
      <c r="A18" s="222" t="s">
        <v>195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>
        <v>58363.7</v>
      </c>
      <c r="L18" s="223"/>
      <c r="M18" s="223"/>
      <c r="N18" s="223"/>
      <c r="O18" s="223"/>
      <c r="P18" s="223"/>
      <c r="Q18" s="223"/>
      <c r="R18" s="223"/>
      <c r="S18" s="223"/>
      <c r="T18" s="223"/>
    </row>
    <row r="19" spans="1:20">
      <c r="A19" s="224" t="s">
        <v>85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>
        <v>529494.68000000005</v>
      </c>
      <c r="L19" s="225"/>
      <c r="M19" s="225"/>
      <c r="N19" s="225"/>
      <c r="O19" s="225"/>
      <c r="P19" s="225"/>
      <c r="Q19" s="225"/>
      <c r="R19" s="225"/>
      <c r="S19" s="225"/>
      <c r="T19" s="225"/>
    </row>
  </sheetData>
  <mergeCells count="43">
    <mergeCell ref="A18:J18"/>
    <mergeCell ref="K18:O18"/>
    <mergeCell ref="P18:T18"/>
    <mergeCell ref="A19:J19"/>
    <mergeCell ref="K19:O19"/>
    <mergeCell ref="P19:T19"/>
    <mergeCell ref="A16:J16"/>
    <mergeCell ref="K16:O16"/>
    <mergeCell ref="P16:T16"/>
    <mergeCell ref="A17:J17"/>
    <mergeCell ref="K17:O17"/>
    <mergeCell ref="P17:T17"/>
    <mergeCell ref="A14:J14"/>
    <mergeCell ref="K14:O14"/>
    <mergeCell ref="P14:T14"/>
    <mergeCell ref="A15:J15"/>
    <mergeCell ref="K15:O15"/>
    <mergeCell ref="P15:T15"/>
    <mergeCell ref="A12:J12"/>
    <mergeCell ref="K12:O12"/>
    <mergeCell ref="P12:T12"/>
    <mergeCell ref="A13:J13"/>
    <mergeCell ref="K13:O13"/>
    <mergeCell ref="P13:T13"/>
    <mergeCell ref="A10:J10"/>
    <mergeCell ref="K10:O10"/>
    <mergeCell ref="P10:T10"/>
    <mergeCell ref="A11:J11"/>
    <mergeCell ref="K11:O11"/>
    <mergeCell ref="P11:T11"/>
    <mergeCell ref="A8:J8"/>
    <mergeCell ref="K8:O8"/>
    <mergeCell ref="P8:T8"/>
    <mergeCell ref="A9:J9"/>
    <mergeCell ref="K9:O9"/>
    <mergeCell ref="P9:T9"/>
    <mergeCell ref="A4:T4"/>
    <mergeCell ref="A5:D5"/>
    <mergeCell ref="F5:T5"/>
    <mergeCell ref="A6:T6"/>
    <mergeCell ref="A7:J7"/>
    <mergeCell ref="K7:O7"/>
    <mergeCell ref="P7:T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8536-C300-4C0B-8C0E-D25EDA55D1F6}">
  <dimension ref="A1:K49"/>
  <sheetViews>
    <sheetView workbookViewId="0">
      <selection sqref="A1:K49"/>
    </sheetView>
  </sheetViews>
  <sheetFormatPr defaultRowHeight="15"/>
  <cols>
    <col min="3" max="3" width="8.42578125" customWidth="1"/>
    <col min="4" max="4" width="2.28515625" hidden="1" customWidth="1"/>
    <col min="5" max="5" width="8.28515625" customWidth="1"/>
    <col min="6" max="6" width="2.7109375" customWidth="1"/>
    <col min="7" max="7" width="11.140625" customWidth="1"/>
    <col min="8" max="8" width="12.5703125" customWidth="1"/>
    <col min="9" max="9" width="10.140625" bestFit="1" customWidth="1"/>
    <col min="10" max="10" width="7.7109375" customWidth="1"/>
    <col min="11" max="11" width="0.5703125" customWidth="1"/>
  </cols>
  <sheetData>
    <row r="1" spans="1:11">
      <c r="A1" s="226"/>
      <c r="B1" s="226"/>
      <c r="C1" s="110"/>
      <c r="D1" s="227"/>
      <c r="E1" s="227"/>
      <c r="F1" s="227"/>
      <c r="G1" s="227"/>
      <c r="H1" s="227"/>
      <c r="I1" s="227"/>
      <c r="J1" s="227"/>
      <c r="K1" s="227"/>
    </row>
    <row r="2" spans="1:11" ht="15" customHeight="1">
      <c r="A2" s="231" t="s">
        <v>86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11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1" ht="75">
      <c r="A4" s="230" t="s">
        <v>1</v>
      </c>
      <c r="B4" s="230"/>
      <c r="C4" s="230"/>
      <c r="D4" s="230"/>
      <c r="E4" s="230" t="s">
        <v>66</v>
      </c>
      <c r="F4" s="230"/>
      <c r="G4" s="111" t="s">
        <v>87</v>
      </c>
      <c r="H4" s="111" t="s">
        <v>68</v>
      </c>
      <c r="I4" s="111" t="s">
        <v>88</v>
      </c>
      <c r="J4" s="230" t="s">
        <v>257</v>
      </c>
      <c r="K4" s="230"/>
    </row>
    <row r="5" spans="1:11" ht="37.5" customHeight="1">
      <c r="A5" s="228" t="s">
        <v>198</v>
      </c>
      <c r="B5" s="228"/>
      <c r="C5" s="228"/>
      <c r="D5" s="228"/>
      <c r="E5" s="229">
        <v>104196</v>
      </c>
      <c r="F5" s="229"/>
      <c r="G5" s="112">
        <v>104196</v>
      </c>
      <c r="H5" s="112">
        <v>97908</v>
      </c>
      <c r="I5" s="112">
        <v>6000</v>
      </c>
      <c r="J5" s="229">
        <f t="shared" ref="J5:J49" si="0">H5/E5*100</f>
        <v>93.965219394218593</v>
      </c>
      <c r="K5" s="229"/>
    </row>
    <row r="6" spans="1:11" ht="37.5" customHeight="1">
      <c r="A6" s="228" t="s">
        <v>198</v>
      </c>
      <c r="B6" s="228"/>
      <c r="C6" s="228"/>
      <c r="D6" s="228"/>
      <c r="E6" s="229">
        <v>58454.81</v>
      </c>
      <c r="F6" s="229"/>
      <c r="G6" s="112">
        <v>58454.81</v>
      </c>
      <c r="H6" s="112">
        <v>58454.81</v>
      </c>
      <c r="I6" s="112">
        <v>0</v>
      </c>
      <c r="J6" s="229">
        <f t="shared" si="0"/>
        <v>100</v>
      </c>
      <c r="K6" s="229"/>
    </row>
    <row r="7" spans="1:11" ht="54" customHeight="1">
      <c r="A7" s="228" t="s">
        <v>199</v>
      </c>
      <c r="B7" s="228"/>
      <c r="C7" s="228"/>
      <c r="D7" s="228"/>
      <c r="E7" s="229">
        <v>10000</v>
      </c>
      <c r="F7" s="229"/>
      <c r="G7" s="112">
        <v>10000</v>
      </c>
      <c r="H7" s="112">
        <v>10000</v>
      </c>
      <c r="I7" s="112">
        <v>0</v>
      </c>
      <c r="J7" s="229">
        <f t="shared" si="0"/>
        <v>100</v>
      </c>
      <c r="K7" s="229"/>
    </row>
    <row r="8" spans="1:11" ht="54" customHeight="1">
      <c r="A8" s="228" t="s">
        <v>200</v>
      </c>
      <c r="B8" s="228"/>
      <c r="C8" s="228"/>
      <c r="D8" s="228"/>
      <c r="E8" s="229">
        <v>20000</v>
      </c>
      <c r="F8" s="229"/>
      <c r="G8" s="112">
        <v>20000</v>
      </c>
      <c r="H8" s="112">
        <v>6944.5</v>
      </c>
      <c r="I8" s="112">
        <v>13055.5</v>
      </c>
      <c r="J8" s="229">
        <f t="shared" si="0"/>
        <v>34.722500000000004</v>
      </c>
      <c r="K8" s="229"/>
    </row>
    <row r="9" spans="1:11" ht="54" customHeight="1">
      <c r="A9" s="228" t="s">
        <v>201</v>
      </c>
      <c r="B9" s="228"/>
      <c r="C9" s="228"/>
      <c r="D9" s="228"/>
      <c r="E9" s="229">
        <v>100000</v>
      </c>
      <c r="F9" s="229"/>
      <c r="G9" s="112">
        <v>100000</v>
      </c>
      <c r="H9" s="112">
        <v>100000</v>
      </c>
      <c r="I9" s="112">
        <v>0</v>
      </c>
      <c r="J9" s="229">
        <f t="shared" si="0"/>
        <v>100</v>
      </c>
      <c r="K9" s="229"/>
    </row>
    <row r="10" spans="1:11" ht="54" customHeight="1">
      <c r="A10" s="228" t="s">
        <v>202</v>
      </c>
      <c r="B10" s="228"/>
      <c r="C10" s="228"/>
      <c r="D10" s="228"/>
      <c r="E10" s="229">
        <v>25000</v>
      </c>
      <c r="F10" s="229"/>
      <c r="G10" s="112">
        <v>25000</v>
      </c>
      <c r="H10" s="112">
        <v>22743.19</v>
      </c>
      <c r="I10" s="112">
        <v>2256.81</v>
      </c>
      <c r="J10" s="229">
        <f t="shared" si="0"/>
        <v>90.972759999999994</v>
      </c>
      <c r="K10" s="229"/>
    </row>
    <row r="11" spans="1:11" ht="54" customHeight="1">
      <c r="A11" s="228" t="s">
        <v>203</v>
      </c>
      <c r="B11" s="228"/>
      <c r="C11" s="228"/>
      <c r="D11" s="228"/>
      <c r="E11" s="229">
        <v>10000</v>
      </c>
      <c r="F11" s="229"/>
      <c r="G11" s="112">
        <v>10000</v>
      </c>
      <c r="H11" s="112">
        <v>9364.15</v>
      </c>
      <c r="I11" s="112">
        <v>0</v>
      </c>
      <c r="J11" s="229">
        <f t="shared" si="0"/>
        <v>93.641499999999994</v>
      </c>
      <c r="K11" s="229"/>
    </row>
    <row r="12" spans="1:11" ht="54" customHeight="1">
      <c r="A12" s="228" t="s">
        <v>204</v>
      </c>
      <c r="B12" s="228"/>
      <c r="C12" s="228"/>
      <c r="D12" s="228"/>
      <c r="E12" s="229">
        <v>30000</v>
      </c>
      <c r="F12" s="229"/>
      <c r="G12" s="112">
        <v>30000</v>
      </c>
      <c r="H12" s="112">
        <v>30000</v>
      </c>
      <c r="I12" s="112">
        <v>0</v>
      </c>
      <c r="J12" s="229">
        <f t="shared" si="0"/>
        <v>100</v>
      </c>
      <c r="K12" s="229"/>
    </row>
    <row r="13" spans="1:11" ht="54" customHeight="1">
      <c r="A13" s="228" t="s">
        <v>205</v>
      </c>
      <c r="B13" s="228"/>
      <c r="C13" s="228"/>
      <c r="D13" s="228"/>
      <c r="E13" s="229">
        <v>20000</v>
      </c>
      <c r="F13" s="229"/>
      <c r="G13" s="112">
        <v>20000</v>
      </c>
      <c r="H13" s="112">
        <v>17504.7</v>
      </c>
      <c r="I13" s="112">
        <v>2435.66</v>
      </c>
      <c r="J13" s="229">
        <f t="shared" si="0"/>
        <v>87.523499999999999</v>
      </c>
      <c r="K13" s="229"/>
    </row>
    <row r="14" spans="1:11" ht="54" customHeight="1">
      <c r="A14" s="228" t="s">
        <v>206</v>
      </c>
      <c r="B14" s="228"/>
      <c r="C14" s="228"/>
      <c r="D14" s="228"/>
      <c r="E14" s="229">
        <v>40000</v>
      </c>
      <c r="F14" s="229"/>
      <c r="G14" s="112">
        <v>40000</v>
      </c>
      <c r="H14" s="112">
        <v>39502.57</v>
      </c>
      <c r="I14" s="112">
        <v>0</v>
      </c>
      <c r="J14" s="229">
        <f t="shared" si="0"/>
        <v>98.756425000000007</v>
      </c>
      <c r="K14" s="229"/>
    </row>
    <row r="15" spans="1:11" ht="54" customHeight="1">
      <c r="A15" s="228" t="s">
        <v>207</v>
      </c>
      <c r="B15" s="228"/>
      <c r="C15" s="228"/>
      <c r="D15" s="228"/>
      <c r="E15" s="229">
        <v>80000</v>
      </c>
      <c r="F15" s="229"/>
      <c r="G15" s="112">
        <v>80000</v>
      </c>
      <c r="H15" s="112">
        <v>80000</v>
      </c>
      <c r="I15" s="112">
        <v>0</v>
      </c>
      <c r="J15" s="229">
        <f t="shared" si="0"/>
        <v>100</v>
      </c>
      <c r="K15" s="229"/>
    </row>
    <row r="16" spans="1:11" ht="54" customHeight="1">
      <c r="A16" s="228" t="s">
        <v>208</v>
      </c>
      <c r="B16" s="228"/>
      <c r="C16" s="228"/>
      <c r="D16" s="228"/>
      <c r="E16" s="229">
        <v>150000</v>
      </c>
      <c r="F16" s="229"/>
      <c r="G16" s="112">
        <v>150000</v>
      </c>
      <c r="H16" s="112">
        <v>150000</v>
      </c>
      <c r="I16" s="112">
        <v>0</v>
      </c>
      <c r="J16" s="229">
        <f t="shared" si="0"/>
        <v>100</v>
      </c>
      <c r="K16" s="229"/>
    </row>
    <row r="17" spans="1:11" ht="54" customHeight="1">
      <c r="A17" s="228" t="s">
        <v>209</v>
      </c>
      <c r="B17" s="228"/>
      <c r="C17" s="228"/>
      <c r="D17" s="228"/>
      <c r="E17" s="229">
        <v>65000</v>
      </c>
      <c r="F17" s="229"/>
      <c r="G17" s="112">
        <v>65000</v>
      </c>
      <c r="H17" s="112">
        <v>64999.63</v>
      </c>
      <c r="I17" s="112">
        <v>0.37</v>
      </c>
      <c r="J17" s="229">
        <f t="shared" si="0"/>
        <v>99.99943076923077</v>
      </c>
      <c r="K17" s="229"/>
    </row>
    <row r="18" spans="1:11" ht="54" customHeight="1">
      <c r="A18" s="228" t="s">
        <v>210</v>
      </c>
      <c r="B18" s="228"/>
      <c r="C18" s="228"/>
      <c r="D18" s="228"/>
      <c r="E18" s="229">
        <v>90000</v>
      </c>
      <c r="F18" s="229"/>
      <c r="G18" s="112">
        <v>90000</v>
      </c>
      <c r="H18" s="112">
        <v>87208.33</v>
      </c>
      <c r="I18" s="112">
        <v>2791.67</v>
      </c>
      <c r="J18" s="229">
        <f t="shared" si="0"/>
        <v>96.898144444444441</v>
      </c>
      <c r="K18" s="229"/>
    </row>
    <row r="19" spans="1:11" ht="54" customHeight="1">
      <c r="A19" s="228" t="s">
        <v>211</v>
      </c>
      <c r="B19" s="228"/>
      <c r="C19" s="228"/>
      <c r="D19" s="228"/>
      <c r="E19" s="229">
        <v>28000</v>
      </c>
      <c r="F19" s="229"/>
      <c r="G19" s="112">
        <v>28000</v>
      </c>
      <c r="H19" s="112">
        <v>11849.61</v>
      </c>
      <c r="I19" s="112">
        <v>16150.39</v>
      </c>
      <c r="J19" s="229">
        <f t="shared" si="0"/>
        <v>42.320035714285716</v>
      </c>
      <c r="K19" s="229"/>
    </row>
    <row r="20" spans="1:11" ht="54" customHeight="1">
      <c r="A20" s="228" t="s">
        <v>212</v>
      </c>
      <c r="B20" s="228"/>
      <c r="C20" s="228"/>
      <c r="D20" s="228"/>
      <c r="E20" s="229">
        <v>0</v>
      </c>
      <c r="F20" s="229"/>
      <c r="G20" s="112">
        <v>0</v>
      </c>
      <c r="H20" s="112">
        <v>0</v>
      </c>
      <c r="I20" s="112">
        <v>0</v>
      </c>
      <c r="J20" s="229" t="e">
        <f t="shared" si="0"/>
        <v>#DIV/0!</v>
      </c>
      <c r="K20" s="229"/>
    </row>
    <row r="21" spans="1:11" ht="54" customHeight="1">
      <c r="A21" s="228" t="s">
        <v>213</v>
      </c>
      <c r="B21" s="228"/>
      <c r="C21" s="228"/>
      <c r="D21" s="228"/>
      <c r="E21" s="229">
        <v>70000</v>
      </c>
      <c r="F21" s="229"/>
      <c r="G21" s="112">
        <v>70000</v>
      </c>
      <c r="H21" s="112">
        <v>69798.16</v>
      </c>
      <c r="I21" s="112">
        <v>201.84</v>
      </c>
      <c r="J21" s="229">
        <f t="shared" si="0"/>
        <v>99.711657142857149</v>
      </c>
      <c r="K21" s="229"/>
    </row>
    <row r="22" spans="1:11" ht="54" customHeight="1">
      <c r="A22" s="228" t="s">
        <v>214</v>
      </c>
      <c r="B22" s="228"/>
      <c r="C22" s="228"/>
      <c r="D22" s="228"/>
      <c r="E22" s="229">
        <v>50000</v>
      </c>
      <c r="F22" s="229"/>
      <c r="G22" s="112">
        <v>50000</v>
      </c>
      <c r="H22" s="112">
        <v>45198</v>
      </c>
      <c r="I22" s="112">
        <v>4798.2</v>
      </c>
      <c r="J22" s="229">
        <f t="shared" si="0"/>
        <v>90.396000000000001</v>
      </c>
      <c r="K22" s="229"/>
    </row>
    <row r="23" spans="1:11" ht="54" customHeight="1">
      <c r="A23" s="228" t="s">
        <v>215</v>
      </c>
      <c r="B23" s="228"/>
      <c r="C23" s="228"/>
      <c r="D23" s="228"/>
      <c r="E23" s="229">
        <v>50000</v>
      </c>
      <c r="F23" s="229"/>
      <c r="G23" s="112">
        <v>50000</v>
      </c>
      <c r="H23" s="112">
        <v>50000</v>
      </c>
      <c r="I23" s="112">
        <v>0</v>
      </c>
      <c r="J23" s="229">
        <f t="shared" si="0"/>
        <v>100</v>
      </c>
      <c r="K23" s="229"/>
    </row>
    <row r="24" spans="1:11" ht="54" customHeight="1">
      <c r="A24" s="228" t="s">
        <v>216</v>
      </c>
      <c r="B24" s="228"/>
      <c r="C24" s="228"/>
      <c r="D24" s="228"/>
      <c r="E24" s="229">
        <v>70000</v>
      </c>
      <c r="F24" s="229"/>
      <c r="G24" s="112">
        <v>70000</v>
      </c>
      <c r="H24" s="112">
        <v>70000</v>
      </c>
      <c r="I24" s="112">
        <v>0</v>
      </c>
      <c r="J24" s="229">
        <f t="shared" si="0"/>
        <v>100</v>
      </c>
      <c r="K24" s="229"/>
    </row>
    <row r="25" spans="1:11" ht="54" customHeight="1">
      <c r="A25" s="228" t="s">
        <v>217</v>
      </c>
      <c r="B25" s="228"/>
      <c r="C25" s="228"/>
      <c r="D25" s="228"/>
      <c r="E25" s="229">
        <v>60000</v>
      </c>
      <c r="F25" s="229"/>
      <c r="G25" s="112">
        <v>60000</v>
      </c>
      <c r="H25" s="112">
        <v>50484.32</v>
      </c>
      <c r="I25" s="112">
        <v>9515.68</v>
      </c>
      <c r="J25" s="229">
        <f t="shared" si="0"/>
        <v>84.140533333333337</v>
      </c>
      <c r="K25" s="229"/>
    </row>
    <row r="26" spans="1:11" ht="54" customHeight="1">
      <c r="A26" s="228" t="s">
        <v>218</v>
      </c>
      <c r="B26" s="228"/>
      <c r="C26" s="228"/>
      <c r="D26" s="228"/>
      <c r="E26" s="229">
        <v>100000</v>
      </c>
      <c r="F26" s="229"/>
      <c r="G26" s="112">
        <v>100000</v>
      </c>
      <c r="H26" s="112">
        <v>100000</v>
      </c>
      <c r="I26" s="112">
        <v>0</v>
      </c>
      <c r="J26" s="229">
        <f t="shared" si="0"/>
        <v>100</v>
      </c>
      <c r="K26" s="229"/>
    </row>
    <row r="27" spans="1:11" ht="54" customHeight="1">
      <c r="A27" s="228" t="s">
        <v>219</v>
      </c>
      <c r="B27" s="228"/>
      <c r="C27" s="228"/>
      <c r="D27" s="228"/>
      <c r="E27" s="229">
        <v>0</v>
      </c>
      <c r="F27" s="229"/>
      <c r="G27" s="112">
        <v>0</v>
      </c>
      <c r="H27" s="112">
        <v>0</v>
      </c>
      <c r="I27" s="112">
        <v>0</v>
      </c>
      <c r="J27" s="229" t="e">
        <f t="shared" si="0"/>
        <v>#DIV/0!</v>
      </c>
      <c r="K27" s="229"/>
    </row>
    <row r="28" spans="1:11" ht="54" customHeight="1">
      <c r="A28" s="228" t="s">
        <v>220</v>
      </c>
      <c r="B28" s="228"/>
      <c r="C28" s="228"/>
      <c r="D28" s="228"/>
      <c r="E28" s="229">
        <v>30000</v>
      </c>
      <c r="F28" s="229"/>
      <c r="G28" s="112">
        <v>30000</v>
      </c>
      <c r="H28" s="112">
        <v>30000</v>
      </c>
      <c r="I28" s="112">
        <v>0</v>
      </c>
      <c r="J28" s="229">
        <f t="shared" si="0"/>
        <v>100</v>
      </c>
      <c r="K28" s="229"/>
    </row>
    <row r="29" spans="1:11" ht="54" customHeight="1">
      <c r="A29" s="228" t="s">
        <v>221</v>
      </c>
      <c r="B29" s="228"/>
      <c r="C29" s="228"/>
      <c r="D29" s="228"/>
      <c r="E29" s="229">
        <v>50000</v>
      </c>
      <c r="F29" s="229"/>
      <c r="G29" s="112">
        <v>50000</v>
      </c>
      <c r="H29" s="112">
        <v>50000</v>
      </c>
      <c r="I29" s="112">
        <v>0</v>
      </c>
      <c r="J29" s="229">
        <f t="shared" si="0"/>
        <v>100</v>
      </c>
      <c r="K29" s="229"/>
    </row>
    <row r="30" spans="1:11" ht="54" customHeight="1">
      <c r="A30" s="228" t="s">
        <v>222</v>
      </c>
      <c r="B30" s="228"/>
      <c r="C30" s="228"/>
      <c r="D30" s="228"/>
      <c r="E30" s="229">
        <v>10000</v>
      </c>
      <c r="F30" s="229"/>
      <c r="G30" s="112">
        <v>10000</v>
      </c>
      <c r="H30" s="112">
        <v>10000</v>
      </c>
      <c r="I30" s="112">
        <v>0</v>
      </c>
      <c r="J30" s="229">
        <f t="shared" si="0"/>
        <v>100</v>
      </c>
      <c r="K30" s="229"/>
    </row>
    <row r="31" spans="1:11" ht="54" customHeight="1">
      <c r="A31" s="228" t="s">
        <v>223</v>
      </c>
      <c r="B31" s="228"/>
      <c r="C31" s="228"/>
      <c r="D31" s="228"/>
      <c r="E31" s="229">
        <v>30000</v>
      </c>
      <c r="F31" s="229"/>
      <c r="G31" s="112">
        <v>30000</v>
      </c>
      <c r="H31" s="112">
        <v>30000</v>
      </c>
      <c r="I31" s="112">
        <v>0</v>
      </c>
      <c r="J31" s="229">
        <f t="shared" si="0"/>
        <v>100</v>
      </c>
      <c r="K31" s="229"/>
    </row>
    <row r="32" spans="1:11" ht="54" customHeight="1">
      <c r="A32" s="228" t="s">
        <v>224</v>
      </c>
      <c r="B32" s="228"/>
      <c r="C32" s="228"/>
      <c r="D32" s="228"/>
      <c r="E32" s="229">
        <v>0</v>
      </c>
      <c r="F32" s="229"/>
      <c r="G32" s="112">
        <v>0</v>
      </c>
      <c r="H32" s="112">
        <v>0</v>
      </c>
      <c r="I32" s="112">
        <v>0</v>
      </c>
      <c r="J32" s="229" t="e">
        <f t="shared" si="0"/>
        <v>#DIV/0!</v>
      </c>
      <c r="K32" s="229"/>
    </row>
    <row r="33" spans="1:11" ht="54" customHeight="1">
      <c r="A33" s="228" t="s">
        <v>225</v>
      </c>
      <c r="B33" s="228"/>
      <c r="C33" s="228"/>
      <c r="D33" s="228"/>
      <c r="E33" s="229">
        <v>10000</v>
      </c>
      <c r="F33" s="229"/>
      <c r="G33" s="112">
        <v>10000</v>
      </c>
      <c r="H33" s="112">
        <v>10000</v>
      </c>
      <c r="I33" s="112">
        <v>0</v>
      </c>
      <c r="J33" s="229">
        <f t="shared" si="0"/>
        <v>100</v>
      </c>
      <c r="K33" s="229"/>
    </row>
    <row r="34" spans="1:11" ht="54" customHeight="1">
      <c r="A34" s="228" t="s">
        <v>226</v>
      </c>
      <c r="B34" s="228"/>
      <c r="C34" s="228"/>
      <c r="D34" s="228"/>
      <c r="E34" s="229">
        <v>10000</v>
      </c>
      <c r="F34" s="229"/>
      <c r="G34" s="112">
        <v>10000</v>
      </c>
      <c r="H34" s="112">
        <v>3089.97</v>
      </c>
      <c r="I34" s="112">
        <v>0</v>
      </c>
      <c r="J34" s="229">
        <f t="shared" si="0"/>
        <v>30.899699999999996</v>
      </c>
      <c r="K34" s="229"/>
    </row>
    <row r="35" spans="1:11" ht="54" customHeight="1">
      <c r="A35" s="228" t="s">
        <v>227</v>
      </c>
      <c r="B35" s="228"/>
      <c r="C35" s="228"/>
      <c r="D35" s="228"/>
      <c r="E35" s="229">
        <v>20000</v>
      </c>
      <c r="F35" s="229"/>
      <c r="G35" s="112">
        <v>20000</v>
      </c>
      <c r="H35" s="112">
        <v>20000</v>
      </c>
      <c r="I35" s="112">
        <v>0</v>
      </c>
      <c r="J35" s="229">
        <f t="shared" si="0"/>
        <v>100</v>
      </c>
      <c r="K35" s="229"/>
    </row>
    <row r="36" spans="1:11" ht="54" customHeight="1">
      <c r="A36" s="228" t="s">
        <v>228</v>
      </c>
      <c r="B36" s="228"/>
      <c r="C36" s="228"/>
      <c r="D36" s="228"/>
      <c r="E36" s="229">
        <v>7000</v>
      </c>
      <c r="F36" s="229"/>
      <c r="G36" s="112">
        <v>7000</v>
      </c>
      <c r="H36" s="112">
        <v>7000</v>
      </c>
      <c r="I36" s="112">
        <v>0</v>
      </c>
      <c r="J36" s="229">
        <f t="shared" si="0"/>
        <v>100</v>
      </c>
      <c r="K36" s="229"/>
    </row>
    <row r="37" spans="1:11" ht="54" customHeight="1">
      <c r="A37" s="228" t="s">
        <v>229</v>
      </c>
      <c r="B37" s="228"/>
      <c r="C37" s="228"/>
      <c r="D37" s="228"/>
      <c r="E37" s="229">
        <v>70000</v>
      </c>
      <c r="F37" s="229"/>
      <c r="G37" s="112">
        <v>70000</v>
      </c>
      <c r="H37" s="112">
        <v>69230.7</v>
      </c>
      <c r="I37" s="112">
        <v>769.3</v>
      </c>
      <c r="J37" s="229">
        <f t="shared" si="0"/>
        <v>98.900999999999996</v>
      </c>
      <c r="K37" s="229"/>
    </row>
    <row r="38" spans="1:11" ht="54" customHeight="1">
      <c r="A38" s="228" t="s">
        <v>230</v>
      </c>
      <c r="B38" s="228"/>
      <c r="C38" s="228"/>
      <c r="D38" s="228"/>
      <c r="E38" s="229">
        <v>100000</v>
      </c>
      <c r="F38" s="229"/>
      <c r="G38" s="112">
        <v>100000</v>
      </c>
      <c r="H38" s="112">
        <v>99999.7</v>
      </c>
      <c r="I38" s="112">
        <v>0.3</v>
      </c>
      <c r="J38" s="229">
        <f t="shared" si="0"/>
        <v>99.999700000000004</v>
      </c>
      <c r="K38" s="229"/>
    </row>
    <row r="39" spans="1:11" ht="54" customHeight="1">
      <c r="A39" s="228" t="s">
        <v>231</v>
      </c>
      <c r="B39" s="228"/>
      <c r="C39" s="228"/>
      <c r="D39" s="228"/>
      <c r="E39" s="229">
        <v>35000</v>
      </c>
      <c r="F39" s="229"/>
      <c r="G39" s="112">
        <v>35000</v>
      </c>
      <c r="H39" s="112">
        <v>34983.85</v>
      </c>
      <c r="I39" s="112">
        <v>0</v>
      </c>
      <c r="J39" s="229">
        <f t="shared" si="0"/>
        <v>99.953857142857146</v>
      </c>
      <c r="K39" s="229"/>
    </row>
    <row r="40" spans="1:11" ht="54" customHeight="1">
      <c r="A40" s="228" t="s">
        <v>232</v>
      </c>
      <c r="B40" s="228"/>
      <c r="C40" s="228"/>
      <c r="D40" s="228"/>
      <c r="E40" s="229">
        <v>40000</v>
      </c>
      <c r="F40" s="229"/>
      <c r="G40" s="112">
        <v>40000</v>
      </c>
      <c r="H40" s="112">
        <v>40000</v>
      </c>
      <c r="I40" s="112">
        <v>0</v>
      </c>
      <c r="J40" s="229">
        <f t="shared" si="0"/>
        <v>100</v>
      </c>
      <c r="K40" s="229"/>
    </row>
    <row r="41" spans="1:11" ht="54" customHeight="1">
      <c r="A41" s="228" t="s">
        <v>233</v>
      </c>
      <c r="B41" s="228"/>
      <c r="C41" s="228"/>
      <c r="D41" s="228"/>
      <c r="E41" s="229">
        <v>50000</v>
      </c>
      <c r="F41" s="229"/>
      <c r="G41" s="112">
        <v>50000</v>
      </c>
      <c r="H41" s="112">
        <v>50000</v>
      </c>
      <c r="I41" s="112">
        <v>0</v>
      </c>
      <c r="J41" s="229">
        <f t="shared" si="0"/>
        <v>100</v>
      </c>
      <c r="K41" s="229"/>
    </row>
    <row r="42" spans="1:11" ht="54" customHeight="1">
      <c r="A42" s="228" t="s">
        <v>234</v>
      </c>
      <c r="B42" s="228"/>
      <c r="C42" s="228"/>
      <c r="D42" s="228"/>
      <c r="E42" s="229">
        <v>10000</v>
      </c>
      <c r="F42" s="229"/>
      <c r="G42" s="112">
        <v>10000</v>
      </c>
      <c r="H42" s="112">
        <v>7497.23</v>
      </c>
      <c r="I42" s="112">
        <v>0</v>
      </c>
      <c r="J42" s="229">
        <f t="shared" si="0"/>
        <v>74.97229999999999</v>
      </c>
      <c r="K42" s="229"/>
    </row>
    <row r="43" spans="1:11" ht="54" customHeight="1">
      <c r="A43" s="228" t="s">
        <v>235</v>
      </c>
      <c r="B43" s="228"/>
      <c r="C43" s="228"/>
      <c r="D43" s="228"/>
      <c r="E43" s="229">
        <v>60000</v>
      </c>
      <c r="F43" s="229"/>
      <c r="G43" s="112">
        <v>60000</v>
      </c>
      <c r="H43" s="112">
        <v>60000</v>
      </c>
      <c r="I43" s="112">
        <v>0</v>
      </c>
      <c r="J43" s="229">
        <f t="shared" si="0"/>
        <v>100</v>
      </c>
      <c r="K43" s="229"/>
    </row>
    <row r="44" spans="1:11" ht="54" customHeight="1">
      <c r="A44" s="228" t="s">
        <v>236</v>
      </c>
      <c r="B44" s="228"/>
      <c r="C44" s="228"/>
      <c r="D44" s="228"/>
      <c r="E44" s="229">
        <v>70000</v>
      </c>
      <c r="F44" s="229"/>
      <c r="G44" s="112">
        <v>70000</v>
      </c>
      <c r="H44" s="112">
        <v>69900</v>
      </c>
      <c r="I44" s="112">
        <v>0</v>
      </c>
      <c r="J44" s="229">
        <f t="shared" si="0"/>
        <v>99.857142857142861</v>
      </c>
      <c r="K44" s="229"/>
    </row>
    <row r="45" spans="1:11" ht="54" customHeight="1">
      <c r="A45" s="228" t="s">
        <v>237</v>
      </c>
      <c r="B45" s="228"/>
      <c r="C45" s="228"/>
      <c r="D45" s="228"/>
      <c r="E45" s="229">
        <v>31545.19</v>
      </c>
      <c r="F45" s="229"/>
      <c r="G45" s="112">
        <v>31545.19</v>
      </c>
      <c r="H45" s="112">
        <v>24247.23</v>
      </c>
      <c r="I45" s="112">
        <v>7297.96</v>
      </c>
      <c r="J45" s="229">
        <f t="shared" si="0"/>
        <v>76.865062470696799</v>
      </c>
      <c r="K45" s="229"/>
    </row>
    <row r="46" spans="1:11" ht="54" customHeight="1">
      <c r="A46" s="228" t="s">
        <v>238</v>
      </c>
      <c r="B46" s="228"/>
      <c r="C46" s="228"/>
      <c r="D46" s="228"/>
      <c r="E46" s="229">
        <v>18000</v>
      </c>
      <c r="F46" s="229"/>
      <c r="G46" s="112">
        <v>18000</v>
      </c>
      <c r="H46" s="112">
        <v>17691.14</v>
      </c>
      <c r="I46" s="112">
        <v>0</v>
      </c>
      <c r="J46" s="229">
        <f t="shared" si="0"/>
        <v>98.284111111111102</v>
      </c>
      <c r="K46" s="229"/>
    </row>
    <row r="47" spans="1:11" ht="54" customHeight="1">
      <c r="A47" s="228" t="s">
        <v>239</v>
      </c>
      <c r="B47" s="228"/>
      <c r="C47" s="228"/>
      <c r="D47" s="228"/>
      <c r="E47" s="229">
        <v>26000</v>
      </c>
      <c r="F47" s="229"/>
      <c r="G47" s="112">
        <v>26000</v>
      </c>
      <c r="H47" s="112">
        <v>0</v>
      </c>
      <c r="I47" s="112">
        <v>21850</v>
      </c>
      <c r="J47" s="229">
        <f t="shared" si="0"/>
        <v>0</v>
      </c>
      <c r="K47" s="229"/>
    </row>
    <row r="48" spans="1:11" ht="54" customHeight="1">
      <c r="A48" s="228" t="s">
        <v>240</v>
      </c>
      <c r="B48" s="228"/>
      <c r="C48" s="228"/>
      <c r="D48" s="228"/>
      <c r="E48" s="229">
        <v>26000</v>
      </c>
      <c r="F48" s="229"/>
      <c r="G48" s="112">
        <v>26000</v>
      </c>
      <c r="H48" s="112">
        <v>26000</v>
      </c>
      <c r="I48" s="112">
        <v>0</v>
      </c>
      <c r="J48" s="229">
        <f t="shared" si="0"/>
        <v>100</v>
      </c>
      <c r="K48" s="229"/>
    </row>
    <row r="49" spans="1:11" ht="54" customHeight="1">
      <c r="A49" s="228" t="s">
        <v>90</v>
      </c>
      <c r="B49" s="228"/>
      <c r="C49" s="228"/>
      <c r="D49" s="228"/>
      <c r="E49" s="229">
        <v>1934196</v>
      </c>
      <c r="F49" s="229"/>
      <c r="G49" s="112">
        <v>1934196</v>
      </c>
      <c r="H49" s="112">
        <v>1831599.79</v>
      </c>
      <c r="I49" s="112">
        <v>87123.68</v>
      </c>
      <c r="J49" s="229">
        <f t="shared" si="0"/>
        <v>94.695666313031353</v>
      </c>
      <c r="K49" s="229"/>
    </row>
  </sheetData>
  <mergeCells count="141">
    <mergeCell ref="A49:D49"/>
    <mergeCell ref="E49:F49"/>
    <mergeCell ref="J49:K49"/>
    <mergeCell ref="A2:K3"/>
    <mergeCell ref="A47:D47"/>
    <mergeCell ref="E47:F47"/>
    <mergeCell ref="J47:K47"/>
    <mergeCell ref="A48:D48"/>
    <mergeCell ref="E48:F48"/>
    <mergeCell ref="J48:K48"/>
    <mergeCell ref="A45:D45"/>
    <mergeCell ref="E45:F45"/>
    <mergeCell ref="J45:K45"/>
    <mergeCell ref="A46:D46"/>
    <mergeCell ref="E46:F46"/>
    <mergeCell ref="J46:K46"/>
    <mergeCell ref="A43:D43"/>
    <mergeCell ref="E43:F43"/>
    <mergeCell ref="J43:K43"/>
    <mergeCell ref="A44:D44"/>
    <mergeCell ref="E44:F44"/>
    <mergeCell ref="J44:K44"/>
    <mergeCell ref="A41:D41"/>
    <mergeCell ref="E41:F41"/>
    <mergeCell ref="J41:K41"/>
    <mergeCell ref="A42:D42"/>
    <mergeCell ref="E42:F42"/>
    <mergeCell ref="J42:K42"/>
    <mergeCell ref="A39:D39"/>
    <mergeCell ref="E39:F39"/>
    <mergeCell ref="J39:K39"/>
    <mergeCell ref="A40:D40"/>
    <mergeCell ref="E40:F40"/>
    <mergeCell ref="J40:K40"/>
    <mergeCell ref="A37:D37"/>
    <mergeCell ref="E37:F37"/>
    <mergeCell ref="J37:K37"/>
    <mergeCell ref="A38:D38"/>
    <mergeCell ref="E38:F38"/>
    <mergeCell ref="J38:K38"/>
    <mergeCell ref="A35:D35"/>
    <mergeCell ref="E35:F35"/>
    <mergeCell ref="J35:K35"/>
    <mergeCell ref="A36:D36"/>
    <mergeCell ref="E36:F36"/>
    <mergeCell ref="J36:K36"/>
    <mergeCell ref="A33:D33"/>
    <mergeCell ref="E33:F33"/>
    <mergeCell ref="J33:K33"/>
    <mergeCell ref="A34:D34"/>
    <mergeCell ref="E34:F34"/>
    <mergeCell ref="J34:K34"/>
    <mergeCell ref="A31:D31"/>
    <mergeCell ref="E31:F31"/>
    <mergeCell ref="J31:K31"/>
    <mergeCell ref="A32:D32"/>
    <mergeCell ref="E32:F32"/>
    <mergeCell ref="J32:K32"/>
    <mergeCell ref="A29:D29"/>
    <mergeCell ref="E29:F29"/>
    <mergeCell ref="J29:K29"/>
    <mergeCell ref="A30:D30"/>
    <mergeCell ref="E30:F30"/>
    <mergeCell ref="J30:K30"/>
    <mergeCell ref="A27:D27"/>
    <mergeCell ref="E27:F27"/>
    <mergeCell ref="J27:K27"/>
    <mergeCell ref="A28:D28"/>
    <mergeCell ref="E28:F28"/>
    <mergeCell ref="J28:K28"/>
    <mergeCell ref="A25:D25"/>
    <mergeCell ref="E25:F25"/>
    <mergeCell ref="J25:K25"/>
    <mergeCell ref="A26:D26"/>
    <mergeCell ref="E26:F26"/>
    <mergeCell ref="J26:K26"/>
    <mergeCell ref="A23:D23"/>
    <mergeCell ref="E23:F23"/>
    <mergeCell ref="J23:K23"/>
    <mergeCell ref="A24:D24"/>
    <mergeCell ref="E24:F24"/>
    <mergeCell ref="J24:K24"/>
    <mergeCell ref="A21:D21"/>
    <mergeCell ref="E21:F21"/>
    <mergeCell ref="J21:K21"/>
    <mergeCell ref="A22:D22"/>
    <mergeCell ref="E22:F22"/>
    <mergeCell ref="J22:K22"/>
    <mergeCell ref="A19:D19"/>
    <mergeCell ref="E19:F19"/>
    <mergeCell ref="J19:K19"/>
    <mergeCell ref="A20:D20"/>
    <mergeCell ref="E20:F20"/>
    <mergeCell ref="J20:K20"/>
    <mergeCell ref="A17:D17"/>
    <mergeCell ref="E17:F17"/>
    <mergeCell ref="J17:K17"/>
    <mergeCell ref="A18:D18"/>
    <mergeCell ref="E18:F18"/>
    <mergeCell ref="J18:K18"/>
    <mergeCell ref="A15:D15"/>
    <mergeCell ref="E15:F15"/>
    <mergeCell ref="J15:K15"/>
    <mergeCell ref="A16:D16"/>
    <mergeCell ref="E16:F16"/>
    <mergeCell ref="J16:K16"/>
    <mergeCell ref="A13:D13"/>
    <mergeCell ref="E13:F13"/>
    <mergeCell ref="J13:K13"/>
    <mergeCell ref="A14:D14"/>
    <mergeCell ref="E14:F14"/>
    <mergeCell ref="J14:K14"/>
    <mergeCell ref="A11:D11"/>
    <mergeCell ref="E11:F11"/>
    <mergeCell ref="J11:K11"/>
    <mergeCell ref="A12:D12"/>
    <mergeCell ref="E12:F12"/>
    <mergeCell ref="J12:K12"/>
    <mergeCell ref="A9:D9"/>
    <mergeCell ref="E9:F9"/>
    <mergeCell ref="J9:K9"/>
    <mergeCell ref="A10:D10"/>
    <mergeCell ref="E10:F10"/>
    <mergeCell ref="J10:K10"/>
    <mergeCell ref="A7:D7"/>
    <mergeCell ref="E7:F7"/>
    <mergeCell ref="J7:K7"/>
    <mergeCell ref="A8:D8"/>
    <mergeCell ref="E8:F8"/>
    <mergeCell ref="J8:K8"/>
    <mergeCell ref="A1:B1"/>
    <mergeCell ref="D1:K1"/>
    <mergeCell ref="A5:D5"/>
    <mergeCell ref="E5:F5"/>
    <mergeCell ref="J5:K5"/>
    <mergeCell ref="A6:D6"/>
    <mergeCell ref="E6:F6"/>
    <mergeCell ref="J6:K6"/>
    <mergeCell ref="A4:D4"/>
    <mergeCell ref="E4:F4"/>
    <mergeCell ref="J4:K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7F573-C260-4435-B603-C77E04B10B9C}">
  <dimension ref="A1:I30"/>
  <sheetViews>
    <sheetView workbookViewId="0">
      <selection activeCell="A4" sqref="A4:I30"/>
    </sheetView>
  </sheetViews>
  <sheetFormatPr defaultRowHeight="15"/>
  <cols>
    <col min="1" max="1" width="22.42578125" customWidth="1"/>
    <col min="3" max="3" width="4.7109375" customWidth="1"/>
    <col min="9" max="9" width="4.85546875" customWidth="1"/>
  </cols>
  <sheetData>
    <row r="1" spans="1:9">
      <c r="A1" s="27"/>
      <c r="B1" s="233"/>
      <c r="C1" s="233"/>
      <c r="D1" s="233"/>
      <c r="E1" s="233"/>
      <c r="F1" s="233"/>
      <c r="G1" s="233"/>
      <c r="H1" s="233"/>
      <c r="I1" s="233"/>
    </row>
    <row r="2" spans="1:9">
      <c r="A2" s="27"/>
      <c r="B2" s="233"/>
      <c r="C2" s="233"/>
      <c r="D2" s="233"/>
      <c r="E2" s="233"/>
      <c r="F2" s="233"/>
      <c r="G2" s="233"/>
      <c r="H2" s="233"/>
      <c r="I2" s="233"/>
    </row>
    <row r="3" spans="1:9">
      <c r="A3" s="27"/>
      <c r="B3" s="233"/>
      <c r="C3" s="233"/>
      <c r="D3" s="233"/>
      <c r="E3" s="233"/>
      <c r="F3" s="233"/>
      <c r="G3" s="233"/>
      <c r="H3" s="233"/>
      <c r="I3" s="233"/>
    </row>
    <row r="4" spans="1:9" ht="33.75">
      <c r="A4" s="107" t="s">
        <v>1</v>
      </c>
      <c r="B4" s="234" t="s">
        <v>66</v>
      </c>
      <c r="C4" s="234"/>
      <c r="D4" s="34" t="s">
        <v>87</v>
      </c>
      <c r="E4" s="34" t="s">
        <v>67</v>
      </c>
      <c r="F4" s="34" t="s">
        <v>68</v>
      </c>
      <c r="G4" s="34" t="s">
        <v>88</v>
      </c>
      <c r="H4" s="234" t="s">
        <v>258</v>
      </c>
      <c r="I4" s="234"/>
    </row>
    <row r="5" spans="1:9" ht="15" customHeight="1">
      <c r="A5" s="106" t="s">
        <v>91</v>
      </c>
      <c r="B5" s="235"/>
      <c r="C5" s="235"/>
      <c r="D5" s="35"/>
      <c r="E5" s="35"/>
      <c r="F5" s="35"/>
      <c r="G5" s="35"/>
      <c r="H5" s="235"/>
      <c r="I5" s="235"/>
    </row>
    <row r="6" spans="1:9" ht="35.25" customHeight="1">
      <c r="A6" s="108" t="s">
        <v>198</v>
      </c>
      <c r="B6" s="236">
        <v>100000</v>
      </c>
      <c r="C6" s="236"/>
      <c r="D6" s="28">
        <v>100000</v>
      </c>
      <c r="E6" s="28">
        <v>0</v>
      </c>
      <c r="F6" s="28">
        <v>84488</v>
      </c>
      <c r="G6" s="28">
        <v>9250.85</v>
      </c>
      <c r="H6" s="236">
        <f>F6/B6*100</f>
        <v>84.488</v>
      </c>
      <c r="I6" s="236"/>
    </row>
    <row r="7" spans="1:9" ht="41.25" customHeight="1">
      <c r="A7" s="109" t="s">
        <v>241</v>
      </c>
      <c r="B7" s="236">
        <v>60000</v>
      </c>
      <c r="C7" s="236"/>
      <c r="D7" s="28">
        <v>60000</v>
      </c>
      <c r="E7" s="28">
        <v>0</v>
      </c>
      <c r="F7" s="28">
        <v>59999.48</v>
      </c>
      <c r="G7" s="28">
        <v>0</v>
      </c>
      <c r="H7" s="236">
        <f t="shared" ref="H7:H30" si="0">F7/B7*100</f>
        <v>99.999133333333333</v>
      </c>
      <c r="I7" s="236"/>
    </row>
    <row r="8" spans="1:9" ht="27" customHeight="1">
      <c r="A8" s="109" t="s">
        <v>242</v>
      </c>
      <c r="B8" s="236">
        <v>15000</v>
      </c>
      <c r="C8" s="236"/>
      <c r="D8" s="28">
        <v>15000</v>
      </c>
      <c r="E8" s="28">
        <v>0</v>
      </c>
      <c r="F8" s="28">
        <v>14402</v>
      </c>
      <c r="G8" s="28">
        <v>598</v>
      </c>
      <c r="H8" s="236">
        <f t="shared" si="0"/>
        <v>96.013333333333321</v>
      </c>
      <c r="I8" s="236"/>
    </row>
    <row r="9" spans="1:9" ht="44.25" customHeight="1">
      <c r="A9" s="109" t="s">
        <v>200</v>
      </c>
      <c r="B9" s="236">
        <v>20000</v>
      </c>
      <c r="C9" s="236"/>
      <c r="D9" s="28">
        <v>20000</v>
      </c>
      <c r="E9" s="28">
        <v>0</v>
      </c>
      <c r="F9" s="28">
        <v>0</v>
      </c>
      <c r="G9" s="28">
        <v>0</v>
      </c>
      <c r="H9" s="236">
        <f t="shared" si="0"/>
        <v>0</v>
      </c>
      <c r="I9" s="236"/>
    </row>
    <row r="10" spans="1:9" ht="44.25" customHeight="1">
      <c r="A10" s="109" t="s">
        <v>203</v>
      </c>
      <c r="B10" s="236">
        <v>40000</v>
      </c>
      <c r="C10" s="236"/>
      <c r="D10" s="28">
        <v>0</v>
      </c>
      <c r="E10" s="28">
        <v>40000</v>
      </c>
      <c r="F10" s="28">
        <v>0</v>
      </c>
      <c r="G10" s="28">
        <v>0</v>
      </c>
      <c r="H10" s="236">
        <f t="shared" si="0"/>
        <v>0</v>
      </c>
      <c r="I10" s="236"/>
    </row>
    <row r="11" spans="1:9" ht="27.75" customHeight="1">
      <c r="A11" s="109" t="s">
        <v>243</v>
      </c>
      <c r="B11" s="236">
        <v>38895</v>
      </c>
      <c r="C11" s="236"/>
      <c r="D11" s="28">
        <v>38895</v>
      </c>
      <c r="E11" s="28">
        <v>0</v>
      </c>
      <c r="F11" s="28">
        <v>36400.239999999998</v>
      </c>
      <c r="G11" s="28">
        <v>0</v>
      </c>
      <c r="H11" s="236">
        <f t="shared" si="0"/>
        <v>93.585910785448007</v>
      </c>
      <c r="I11" s="236"/>
    </row>
    <row r="12" spans="1:9" ht="27.75" customHeight="1">
      <c r="A12" s="109" t="s">
        <v>244</v>
      </c>
      <c r="B12" s="236">
        <v>0</v>
      </c>
      <c r="C12" s="236"/>
      <c r="D12" s="28">
        <v>0</v>
      </c>
      <c r="E12" s="28">
        <v>0</v>
      </c>
      <c r="F12" s="28">
        <v>0</v>
      </c>
      <c r="G12" s="28">
        <v>0</v>
      </c>
      <c r="H12" s="236"/>
      <c r="I12" s="236"/>
    </row>
    <row r="13" spans="1:9" ht="26.25" customHeight="1">
      <c r="A13" s="109" t="s">
        <v>245</v>
      </c>
      <c r="B13" s="236">
        <v>10000</v>
      </c>
      <c r="C13" s="236"/>
      <c r="D13" s="28">
        <v>10000</v>
      </c>
      <c r="E13" s="28">
        <v>0</v>
      </c>
      <c r="F13" s="28">
        <v>10000</v>
      </c>
      <c r="G13" s="28">
        <v>0</v>
      </c>
      <c r="H13" s="236">
        <f t="shared" si="0"/>
        <v>100</v>
      </c>
      <c r="I13" s="236"/>
    </row>
    <row r="14" spans="1:9" ht="28.5" customHeight="1">
      <c r="A14" s="109" t="s">
        <v>246</v>
      </c>
      <c r="B14" s="236">
        <v>6530</v>
      </c>
      <c r="C14" s="236"/>
      <c r="D14" s="28">
        <v>6530</v>
      </c>
      <c r="E14" s="28">
        <v>0</v>
      </c>
      <c r="F14" s="28">
        <v>0</v>
      </c>
      <c r="G14" s="28">
        <v>0</v>
      </c>
      <c r="H14" s="236">
        <f t="shared" si="0"/>
        <v>0</v>
      </c>
      <c r="I14" s="236"/>
    </row>
    <row r="15" spans="1:9" ht="29.25" customHeight="1">
      <c r="A15" s="109" t="s">
        <v>247</v>
      </c>
      <c r="B15" s="236">
        <v>70000</v>
      </c>
      <c r="C15" s="236"/>
      <c r="D15" s="28">
        <v>70000</v>
      </c>
      <c r="E15" s="28">
        <v>0</v>
      </c>
      <c r="F15" s="28">
        <v>66438.34</v>
      </c>
      <c r="G15" s="28">
        <v>0</v>
      </c>
      <c r="H15" s="236">
        <f t="shared" si="0"/>
        <v>94.911914285714289</v>
      </c>
      <c r="I15" s="236"/>
    </row>
    <row r="16" spans="1:9" ht="26.25" customHeight="1">
      <c r="A16" s="109" t="s">
        <v>248</v>
      </c>
      <c r="B16" s="236">
        <v>23470</v>
      </c>
      <c r="C16" s="236"/>
      <c r="D16" s="28">
        <v>23470</v>
      </c>
      <c r="E16" s="28">
        <v>0</v>
      </c>
      <c r="F16" s="28">
        <v>23470</v>
      </c>
      <c r="G16" s="28">
        <v>0</v>
      </c>
      <c r="H16" s="236">
        <f t="shared" si="0"/>
        <v>100</v>
      </c>
      <c r="I16" s="236"/>
    </row>
    <row r="17" spans="1:9" ht="21.75" customHeight="1">
      <c r="A17" s="109" t="s">
        <v>204</v>
      </c>
      <c r="B17" s="236">
        <v>10000</v>
      </c>
      <c r="C17" s="236"/>
      <c r="D17" s="28">
        <v>0</v>
      </c>
      <c r="E17" s="28">
        <v>10000</v>
      </c>
      <c r="F17" s="28">
        <v>0</v>
      </c>
      <c r="G17" s="28">
        <v>0</v>
      </c>
      <c r="H17" s="236">
        <f t="shared" si="0"/>
        <v>0</v>
      </c>
      <c r="I17" s="236"/>
    </row>
    <row r="18" spans="1:9" ht="21.75" customHeight="1">
      <c r="A18" s="109" t="s">
        <v>249</v>
      </c>
      <c r="B18" s="236">
        <v>50000</v>
      </c>
      <c r="C18" s="236"/>
      <c r="D18" s="28">
        <v>50000</v>
      </c>
      <c r="E18" s="28">
        <v>0</v>
      </c>
      <c r="F18" s="28">
        <v>48668.24</v>
      </c>
      <c r="G18" s="28">
        <v>0</v>
      </c>
      <c r="H18" s="236">
        <f t="shared" si="0"/>
        <v>97.336479999999995</v>
      </c>
      <c r="I18" s="236"/>
    </row>
    <row r="19" spans="1:9" ht="25.5" customHeight="1">
      <c r="A19" s="109" t="s">
        <v>211</v>
      </c>
      <c r="B19" s="236">
        <v>20000</v>
      </c>
      <c r="C19" s="236"/>
      <c r="D19" s="28">
        <v>20000</v>
      </c>
      <c r="E19" s="28">
        <v>0</v>
      </c>
      <c r="F19" s="28">
        <v>0</v>
      </c>
      <c r="G19" s="28">
        <v>0</v>
      </c>
      <c r="H19" s="236">
        <f t="shared" si="0"/>
        <v>0</v>
      </c>
      <c r="I19" s="236"/>
    </row>
    <row r="20" spans="1:9" ht="25.5" customHeight="1">
      <c r="A20" s="109" t="s">
        <v>212</v>
      </c>
      <c r="B20" s="236">
        <v>0</v>
      </c>
      <c r="C20" s="236"/>
      <c r="D20" s="28">
        <v>0</v>
      </c>
      <c r="E20" s="28">
        <v>0</v>
      </c>
      <c r="F20" s="28">
        <v>0</v>
      </c>
      <c r="G20" s="28">
        <v>0</v>
      </c>
      <c r="H20" s="236"/>
      <c r="I20" s="236"/>
    </row>
    <row r="21" spans="1:9" ht="25.5" customHeight="1">
      <c r="A21" s="109" t="s">
        <v>229</v>
      </c>
      <c r="B21" s="236">
        <v>29000</v>
      </c>
      <c r="C21" s="236"/>
      <c r="D21" s="28">
        <v>29000</v>
      </c>
      <c r="E21" s="28">
        <v>0</v>
      </c>
      <c r="F21" s="28">
        <v>22566</v>
      </c>
      <c r="G21" s="28">
        <v>301.62</v>
      </c>
      <c r="H21" s="236">
        <f t="shared" si="0"/>
        <v>77.813793103448276</v>
      </c>
      <c r="I21" s="236"/>
    </row>
    <row r="22" spans="1:9" ht="22.5" customHeight="1">
      <c r="A22" s="109" t="s">
        <v>230</v>
      </c>
      <c r="B22" s="236">
        <v>11000</v>
      </c>
      <c r="C22" s="236"/>
      <c r="D22" s="28">
        <v>11000</v>
      </c>
      <c r="E22" s="28">
        <v>0</v>
      </c>
      <c r="F22" s="28">
        <v>11000</v>
      </c>
      <c r="G22" s="28">
        <v>0</v>
      </c>
      <c r="H22" s="236">
        <f t="shared" si="0"/>
        <v>100</v>
      </c>
      <c r="I22" s="236"/>
    </row>
    <row r="23" spans="1:9" ht="24" customHeight="1">
      <c r="A23" s="109" t="s">
        <v>250</v>
      </c>
      <c r="B23" s="236">
        <v>0</v>
      </c>
      <c r="C23" s="236"/>
      <c r="D23" s="28">
        <v>0</v>
      </c>
      <c r="E23" s="28">
        <v>0</v>
      </c>
      <c r="F23" s="28">
        <v>0</v>
      </c>
      <c r="G23" s="28">
        <v>0</v>
      </c>
      <c r="H23" s="236"/>
      <c r="I23" s="236"/>
    </row>
    <row r="24" spans="1:9" ht="24" customHeight="1">
      <c r="A24" s="109" t="s">
        <v>251</v>
      </c>
      <c r="B24" s="236">
        <v>60000</v>
      </c>
      <c r="C24" s="236"/>
      <c r="D24" s="28">
        <v>60000</v>
      </c>
      <c r="E24" s="28">
        <v>0</v>
      </c>
      <c r="F24" s="28">
        <v>59498.23</v>
      </c>
      <c r="G24" s="28">
        <v>0</v>
      </c>
      <c r="H24" s="236">
        <f t="shared" si="0"/>
        <v>99.163716666666673</v>
      </c>
      <c r="I24" s="236"/>
    </row>
    <row r="25" spans="1:9" ht="24.75" customHeight="1">
      <c r="A25" s="109" t="s">
        <v>232</v>
      </c>
      <c r="B25" s="236">
        <v>10000</v>
      </c>
      <c r="C25" s="236"/>
      <c r="D25" s="28">
        <v>10000</v>
      </c>
      <c r="E25" s="28">
        <v>0</v>
      </c>
      <c r="F25" s="28">
        <v>0</v>
      </c>
      <c r="G25" s="28">
        <v>0</v>
      </c>
      <c r="H25" s="236">
        <f t="shared" si="0"/>
        <v>0</v>
      </c>
      <c r="I25" s="236"/>
    </row>
    <row r="26" spans="1:9" ht="20.25" customHeight="1">
      <c r="A26" s="109" t="s">
        <v>233</v>
      </c>
      <c r="B26" s="236">
        <v>0</v>
      </c>
      <c r="C26" s="236"/>
      <c r="D26" s="28">
        <v>0</v>
      </c>
      <c r="E26" s="28">
        <v>0</v>
      </c>
      <c r="F26" s="28">
        <v>0</v>
      </c>
      <c r="G26" s="28">
        <v>0</v>
      </c>
      <c r="H26" s="236"/>
      <c r="I26" s="236"/>
    </row>
    <row r="27" spans="1:9" ht="21" customHeight="1">
      <c r="A27" s="109" t="s">
        <v>234</v>
      </c>
      <c r="B27" s="236">
        <v>20000</v>
      </c>
      <c r="C27" s="236"/>
      <c r="D27" s="28">
        <v>20000</v>
      </c>
      <c r="E27" s="28">
        <v>0</v>
      </c>
      <c r="F27" s="28">
        <v>20000</v>
      </c>
      <c r="G27" s="28">
        <v>0</v>
      </c>
      <c r="H27" s="236">
        <f t="shared" si="0"/>
        <v>100</v>
      </c>
      <c r="I27" s="236"/>
    </row>
    <row r="28" spans="1:9" ht="21" customHeight="1">
      <c r="A28" s="109" t="s">
        <v>252</v>
      </c>
      <c r="B28" s="236">
        <v>0</v>
      </c>
      <c r="C28" s="236"/>
      <c r="D28" s="28">
        <v>0</v>
      </c>
      <c r="E28" s="28">
        <v>0</v>
      </c>
      <c r="F28" s="28">
        <v>0</v>
      </c>
      <c r="G28" s="28">
        <v>0</v>
      </c>
      <c r="H28" s="236"/>
      <c r="I28" s="236"/>
    </row>
    <row r="29" spans="1:9" ht="26.25" customHeight="1">
      <c r="A29" s="109" t="s">
        <v>235</v>
      </c>
      <c r="B29" s="236">
        <v>0</v>
      </c>
      <c r="C29" s="236"/>
      <c r="D29" s="28">
        <v>0</v>
      </c>
      <c r="E29" s="28">
        <v>0</v>
      </c>
      <c r="F29" s="28">
        <v>0</v>
      </c>
      <c r="G29" s="28">
        <v>0</v>
      </c>
      <c r="H29" s="236"/>
      <c r="I29" s="236"/>
    </row>
    <row r="30" spans="1:9">
      <c r="A30" s="107" t="s">
        <v>90</v>
      </c>
      <c r="B30" s="237">
        <v>593895</v>
      </c>
      <c r="C30" s="237"/>
      <c r="D30" s="29">
        <v>543895</v>
      </c>
      <c r="E30" s="29">
        <v>50000</v>
      </c>
      <c r="F30" s="29">
        <v>456930.53</v>
      </c>
      <c r="G30" s="29">
        <v>10150.469999999999</v>
      </c>
      <c r="H30" s="238">
        <f t="shared" si="0"/>
        <v>76.937931789289365</v>
      </c>
      <c r="I30" s="238"/>
    </row>
  </sheetData>
  <mergeCells count="57">
    <mergeCell ref="B26:C26"/>
    <mergeCell ref="H26:I26"/>
    <mergeCell ref="B27:C27"/>
    <mergeCell ref="H27:I27"/>
    <mergeCell ref="B30:C30"/>
    <mergeCell ref="H30:I30"/>
    <mergeCell ref="B28:C28"/>
    <mergeCell ref="H28:I28"/>
    <mergeCell ref="B29:C29"/>
    <mergeCell ref="H29:I29"/>
    <mergeCell ref="B23:C23"/>
    <mergeCell ref="H23:I23"/>
    <mergeCell ref="B24:C24"/>
    <mergeCell ref="H24:I24"/>
    <mergeCell ref="B25:C25"/>
    <mergeCell ref="H25:I25"/>
    <mergeCell ref="B20:C20"/>
    <mergeCell ref="H20:I20"/>
    <mergeCell ref="B21:C21"/>
    <mergeCell ref="H21:I21"/>
    <mergeCell ref="B22:C22"/>
    <mergeCell ref="H22:I22"/>
    <mergeCell ref="B17:C17"/>
    <mergeCell ref="H17:I17"/>
    <mergeCell ref="B18:C18"/>
    <mergeCell ref="H18:I18"/>
    <mergeCell ref="B19:C19"/>
    <mergeCell ref="H19:I19"/>
    <mergeCell ref="B14:C14"/>
    <mergeCell ref="H14:I14"/>
    <mergeCell ref="B15:C15"/>
    <mergeCell ref="H15:I15"/>
    <mergeCell ref="B16:C16"/>
    <mergeCell ref="H16:I16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B5:C5"/>
    <mergeCell ref="H5:I5"/>
    <mergeCell ref="B6:C6"/>
    <mergeCell ref="H6:I6"/>
    <mergeCell ref="B7:C7"/>
    <mergeCell ref="H7:I7"/>
    <mergeCell ref="B1:I1"/>
    <mergeCell ref="B2:I2"/>
    <mergeCell ref="B3:I3"/>
    <mergeCell ref="B4:C4"/>
    <mergeCell ref="H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AB68-C822-47BF-8FEB-FB9B316C0C44}">
  <dimension ref="A1:L13"/>
  <sheetViews>
    <sheetView workbookViewId="0">
      <selection activeCell="A2" sqref="A2:L13"/>
    </sheetView>
  </sheetViews>
  <sheetFormatPr defaultRowHeight="15"/>
  <cols>
    <col min="4" max="4" width="11.5703125" customWidth="1"/>
    <col min="6" max="6" width="3.5703125" customWidth="1"/>
    <col min="12" max="12" width="0.42578125" customWidth="1"/>
  </cols>
  <sheetData>
    <row r="1" spans="1:12" ht="22.5" customHeight="1"/>
    <row r="2" spans="1:12" ht="23.25" customHeight="1">
      <c r="A2" s="246" t="s">
        <v>256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2" ht="33.75">
      <c r="A3" s="239" t="s">
        <v>1</v>
      </c>
      <c r="B3" s="239"/>
      <c r="C3" s="239"/>
      <c r="D3" s="239"/>
      <c r="E3" s="239" t="s">
        <v>66</v>
      </c>
      <c r="F3" s="239"/>
      <c r="G3" s="36" t="s">
        <v>87</v>
      </c>
      <c r="H3" s="36" t="s">
        <v>67</v>
      </c>
      <c r="I3" s="36" t="s">
        <v>68</v>
      </c>
      <c r="J3" s="36" t="s">
        <v>88</v>
      </c>
      <c r="K3" s="239" t="s">
        <v>257</v>
      </c>
      <c r="L3" s="239"/>
    </row>
    <row r="4" spans="1:12">
      <c r="A4" s="240" t="s">
        <v>197</v>
      </c>
      <c r="B4" s="240"/>
      <c r="C4" s="240"/>
      <c r="D4" s="240"/>
      <c r="E4" s="240" t="s">
        <v>70</v>
      </c>
      <c r="F4" s="240"/>
      <c r="G4" s="40" t="s">
        <v>71</v>
      </c>
      <c r="H4" s="40" t="s">
        <v>72</v>
      </c>
      <c r="I4" s="40" t="s">
        <v>73</v>
      </c>
      <c r="J4" s="40" t="s">
        <v>74</v>
      </c>
      <c r="K4" s="240" t="s">
        <v>75</v>
      </c>
      <c r="L4" s="240"/>
    </row>
    <row r="5" spans="1:12" ht="27" customHeight="1">
      <c r="A5" s="241" t="s">
        <v>198</v>
      </c>
      <c r="B5" s="241"/>
      <c r="C5" s="241"/>
      <c r="D5" s="241"/>
      <c r="E5" s="242">
        <v>64000</v>
      </c>
      <c r="F5" s="242"/>
      <c r="G5" s="37">
        <v>64000</v>
      </c>
      <c r="H5" s="37">
        <v>0</v>
      </c>
      <c r="I5" s="37">
        <v>58398.43</v>
      </c>
      <c r="J5" s="37">
        <v>5601.57</v>
      </c>
      <c r="K5" s="242">
        <f>I5/E5*100</f>
        <v>91.247546874999998</v>
      </c>
      <c r="L5" s="242"/>
    </row>
    <row r="6" spans="1:12" ht="27" customHeight="1">
      <c r="A6" s="241" t="s">
        <v>253</v>
      </c>
      <c r="B6" s="241"/>
      <c r="C6" s="241"/>
      <c r="D6" s="241"/>
      <c r="E6" s="242">
        <v>86000</v>
      </c>
      <c r="F6" s="242"/>
      <c r="G6" s="37">
        <v>86000</v>
      </c>
      <c r="H6" s="37">
        <v>0</v>
      </c>
      <c r="I6" s="37">
        <v>86000</v>
      </c>
      <c r="J6" s="37">
        <v>0</v>
      </c>
      <c r="K6" s="242">
        <f t="shared" ref="K6:K13" si="0">I6/E6*100</f>
        <v>100</v>
      </c>
      <c r="L6" s="242"/>
    </row>
    <row r="7" spans="1:12" ht="27" customHeight="1">
      <c r="A7" s="241" t="s">
        <v>254</v>
      </c>
      <c r="B7" s="241"/>
      <c r="C7" s="241"/>
      <c r="D7" s="241"/>
      <c r="E7" s="242">
        <v>46999</v>
      </c>
      <c r="F7" s="242"/>
      <c r="G7" s="37">
        <v>46999</v>
      </c>
      <c r="H7" s="37">
        <v>0</v>
      </c>
      <c r="I7" s="37">
        <v>46999</v>
      </c>
      <c r="J7" s="37">
        <v>0</v>
      </c>
      <c r="K7" s="242">
        <f t="shared" si="0"/>
        <v>100</v>
      </c>
      <c r="L7" s="242"/>
    </row>
    <row r="8" spans="1:12" ht="27" customHeight="1">
      <c r="A8" s="241" t="s">
        <v>255</v>
      </c>
      <c r="B8" s="241"/>
      <c r="C8" s="241"/>
      <c r="D8" s="241"/>
      <c r="E8" s="242">
        <v>40437</v>
      </c>
      <c r="F8" s="242"/>
      <c r="G8" s="37">
        <v>40437</v>
      </c>
      <c r="H8" s="37">
        <v>0</v>
      </c>
      <c r="I8" s="37">
        <v>40437</v>
      </c>
      <c r="J8" s="37">
        <v>0</v>
      </c>
      <c r="K8" s="242">
        <f t="shared" si="0"/>
        <v>100</v>
      </c>
      <c r="L8" s="242"/>
    </row>
    <row r="9" spans="1:12" ht="27" customHeight="1">
      <c r="A9" s="241" t="s">
        <v>207</v>
      </c>
      <c r="B9" s="241"/>
      <c r="C9" s="241"/>
      <c r="D9" s="241"/>
      <c r="E9" s="242">
        <v>9694.9500000000007</v>
      </c>
      <c r="F9" s="242"/>
      <c r="G9" s="37">
        <v>9694.9500000000007</v>
      </c>
      <c r="H9" s="37">
        <v>0</v>
      </c>
      <c r="I9" s="37">
        <v>0</v>
      </c>
      <c r="J9" s="37">
        <v>9694.9500000000007</v>
      </c>
      <c r="K9" s="242">
        <f t="shared" si="0"/>
        <v>0</v>
      </c>
      <c r="L9" s="242"/>
    </row>
    <row r="10" spans="1:12" ht="27" customHeight="1">
      <c r="A10" s="241" t="s">
        <v>208</v>
      </c>
      <c r="B10" s="241"/>
      <c r="C10" s="241"/>
      <c r="D10" s="241"/>
      <c r="E10" s="242">
        <v>78893.820000000007</v>
      </c>
      <c r="F10" s="242"/>
      <c r="G10" s="37">
        <v>78893.820000000007</v>
      </c>
      <c r="H10" s="37">
        <v>0</v>
      </c>
      <c r="I10" s="37">
        <v>75982.03</v>
      </c>
      <c r="J10" s="37">
        <v>2911.79</v>
      </c>
      <c r="K10" s="242">
        <f t="shared" si="0"/>
        <v>96.309229290709965</v>
      </c>
      <c r="L10" s="242"/>
    </row>
    <row r="11" spans="1:12" ht="27" customHeight="1">
      <c r="A11" s="241" t="s">
        <v>216</v>
      </c>
      <c r="B11" s="241"/>
      <c r="C11" s="241"/>
      <c r="D11" s="241"/>
      <c r="E11" s="242">
        <v>6495.44</v>
      </c>
      <c r="F11" s="242"/>
      <c r="G11" s="37">
        <v>6495.44</v>
      </c>
      <c r="H11" s="37">
        <v>0</v>
      </c>
      <c r="I11" s="37">
        <v>6495.44</v>
      </c>
      <c r="J11" s="37">
        <v>0</v>
      </c>
      <c r="K11" s="242">
        <f t="shared" si="0"/>
        <v>100</v>
      </c>
      <c r="L11" s="242"/>
    </row>
    <row r="12" spans="1:12" ht="27" customHeight="1">
      <c r="A12" s="241" t="s">
        <v>218</v>
      </c>
      <c r="B12" s="241"/>
      <c r="C12" s="241"/>
      <c r="D12" s="241"/>
      <c r="E12" s="242">
        <v>44333.11</v>
      </c>
      <c r="F12" s="242"/>
      <c r="G12" s="37">
        <v>44333.11</v>
      </c>
      <c r="H12" s="37">
        <v>0</v>
      </c>
      <c r="I12" s="37">
        <v>44333.11</v>
      </c>
      <c r="J12" s="37">
        <v>0</v>
      </c>
      <c r="K12" s="242">
        <f t="shared" si="0"/>
        <v>100</v>
      </c>
      <c r="L12" s="242"/>
    </row>
    <row r="13" spans="1:12">
      <c r="A13" s="243" t="s">
        <v>90</v>
      </c>
      <c r="B13" s="243"/>
      <c r="C13" s="243"/>
      <c r="D13" s="243"/>
      <c r="E13" s="244">
        <v>376853.32</v>
      </c>
      <c r="F13" s="244"/>
      <c r="G13" s="39">
        <v>376853.32</v>
      </c>
      <c r="H13" s="39">
        <v>0</v>
      </c>
      <c r="I13" s="39">
        <v>358645.01</v>
      </c>
      <c r="J13" s="39">
        <v>18208.310000000001</v>
      </c>
      <c r="K13" s="245">
        <f t="shared" si="0"/>
        <v>95.168329683283673</v>
      </c>
      <c r="L13" s="245"/>
    </row>
  </sheetData>
  <mergeCells count="34">
    <mergeCell ref="A13:D13"/>
    <mergeCell ref="E13:F13"/>
    <mergeCell ref="K13:L13"/>
    <mergeCell ref="A2:L2"/>
    <mergeCell ref="A11:D11"/>
    <mergeCell ref="E11:F11"/>
    <mergeCell ref="K11:L11"/>
    <mergeCell ref="A12:D12"/>
    <mergeCell ref="E12:F12"/>
    <mergeCell ref="K12:L12"/>
    <mergeCell ref="A9:D9"/>
    <mergeCell ref="E9:F9"/>
    <mergeCell ref="K9:L9"/>
    <mergeCell ref="A10:D10"/>
    <mergeCell ref="E10:F10"/>
    <mergeCell ref="K10:L10"/>
    <mergeCell ref="A7:D7"/>
    <mergeCell ref="E7:F7"/>
    <mergeCell ref="K7:L7"/>
    <mergeCell ref="A8:D8"/>
    <mergeCell ref="E8:F8"/>
    <mergeCell ref="K8:L8"/>
    <mergeCell ref="A5:D5"/>
    <mergeCell ref="E5:F5"/>
    <mergeCell ref="K5:L5"/>
    <mergeCell ref="A6:D6"/>
    <mergeCell ref="E6:F6"/>
    <mergeCell ref="K6:L6"/>
    <mergeCell ref="A3:D3"/>
    <mergeCell ref="E3:F3"/>
    <mergeCell ref="K3:L3"/>
    <mergeCell ref="A4:D4"/>
    <mergeCell ref="E4:F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Afërdita F. Tahiri</cp:lastModifiedBy>
  <cp:lastPrinted>2026-01-12T07:55:43Z</cp:lastPrinted>
  <dcterms:created xsi:type="dcterms:W3CDTF">2024-11-11T10:47:41Z</dcterms:created>
  <dcterms:modified xsi:type="dcterms:W3CDTF">2026-01-15T14:09:50Z</dcterms:modified>
</cp:coreProperties>
</file>