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rdita.f.tahiri\Desktop\RVF-2025\"/>
    </mc:Choice>
  </mc:AlternateContent>
  <xr:revisionPtr revIDLastSave="0" documentId="8_{422CBD8F-B7A9-456B-B782-FAED3A199B83}" xr6:coauthVersionLast="47" xr6:coauthVersionMax="47" xr10:uidLastSave="{00000000-0000-0000-0000-000000000000}"/>
  <bookViews>
    <workbookView xWindow="-120" yWindow="-120" windowWidth="29040" windowHeight="15720" activeTab="2" xr2:uid="{E4FD0D2F-B27F-466C-9218-B28DEB1E1808}"/>
  </bookViews>
  <sheets>
    <sheet name="THV 2023-2025 (2)" sheetId="18" r:id="rId1"/>
    <sheet name="THV TM1 vitet parapraka" sheetId="17" r:id="rId2"/>
    <sheet name="Realizimi i buxhetit sipas fond" sheetId="19" r:id="rId3"/>
    <sheet name="Buxheti sipas fondeve" sheetId="5" r:id="rId4"/>
    <sheet name="Shpenz sipas fondeve " sheetId="8" r:id="rId5"/>
    <sheet name="Lëvizja e buxh gjatë periudhës" sheetId="6" r:id="rId6"/>
    <sheet name="Shpenz sipas kategorive" sheetId="9" r:id="rId7"/>
    <sheet name="Shpenzimet Janar Dhjetor2025" sheetId="10" r:id="rId8"/>
    <sheet name="Fondet-Grandi" sheetId="11" r:id="rId9"/>
    <sheet name="Projektet 21" sheetId="12" r:id="rId10"/>
    <sheet name="Projektet 22" sheetId="13" r:id="rId11"/>
    <sheet name="Projektet 31" sheetId="14" r:id="rId12"/>
    <sheet name="Projektet 32-93" sheetId="15" r:id="rId13"/>
    <sheet name="Shpenzimet-Drejtorit" sheetId="16" r:id="rId14"/>
    <sheet name="Sheet1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9" l="1"/>
  <c r="N15" i="19"/>
  <c r="N16" i="19"/>
  <c r="N17" i="19"/>
  <c r="N18" i="19"/>
  <c r="N19" i="19"/>
  <c r="N20" i="19"/>
  <c r="C7" i="18" l="1"/>
  <c r="C6" i="18" s="1"/>
  <c r="C5" i="18" s="1"/>
  <c r="D7" i="18"/>
  <c r="E7" i="18"/>
  <c r="Q7" i="18"/>
  <c r="F8" i="18"/>
  <c r="Q8" i="18"/>
  <c r="C11" i="18"/>
  <c r="D11" i="18"/>
  <c r="D6" i="18" s="1"/>
  <c r="D5" i="18" s="1"/>
  <c r="E11" i="18"/>
  <c r="E6" i="18" s="1"/>
  <c r="F11" i="18"/>
  <c r="F12" i="18"/>
  <c r="Q12" i="18"/>
  <c r="F14" i="18"/>
  <c r="Q14" i="18"/>
  <c r="C16" i="18"/>
  <c r="D16" i="18"/>
  <c r="Q16" i="18" s="1"/>
  <c r="E16" i="18"/>
  <c r="F16" i="18" s="1"/>
  <c r="F17" i="18"/>
  <c r="Q17" i="18"/>
  <c r="F18" i="18"/>
  <c r="Q18" i="18"/>
  <c r="F19" i="18"/>
  <c r="Q19" i="18"/>
  <c r="F20" i="18"/>
  <c r="Q20" i="18"/>
  <c r="F21" i="18"/>
  <c r="Q21" i="18"/>
  <c r="F22" i="18"/>
  <c r="Q22" i="18"/>
  <c r="C24" i="18"/>
  <c r="F24" i="18" s="1"/>
  <c r="G24" i="18" s="1"/>
  <c r="H24" i="18" s="1"/>
  <c r="I24" i="18" s="1"/>
  <c r="J24" i="18" s="1"/>
  <c r="K24" i="18" s="1"/>
  <c r="L24" i="18" s="1"/>
  <c r="M24" i="18" s="1"/>
  <c r="N24" i="18" s="1"/>
  <c r="O24" i="18" s="1"/>
  <c r="P24" i="18" s="1"/>
  <c r="D24" i="18"/>
  <c r="E24" i="18"/>
  <c r="F25" i="18"/>
  <c r="C28" i="18"/>
  <c r="F28" i="18" s="1"/>
  <c r="D28" i="18"/>
  <c r="E28" i="18"/>
  <c r="Q28" i="18"/>
  <c r="F29" i="18"/>
  <c r="Q29" i="18"/>
  <c r="F30" i="18"/>
  <c r="Q30" i="18"/>
  <c r="F31" i="18"/>
  <c r="Q31" i="18"/>
  <c r="C32" i="18"/>
  <c r="D32" i="18"/>
  <c r="Q32" i="18" s="1"/>
  <c r="E32" i="18"/>
  <c r="F32" i="18" s="1"/>
  <c r="F33" i="18"/>
  <c r="Q33" i="18"/>
  <c r="F34" i="18"/>
  <c r="Q34" i="18"/>
  <c r="Q35" i="18"/>
  <c r="C36" i="18"/>
  <c r="F36" i="18" s="1"/>
  <c r="D36" i="18"/>
  <c r="E36" i="18"/>
  <c r="Q36" i="18" s="1"/>
  <c r="F37" i="18"/>
  <c r="Q37" i="18"/>
  <c r="C38" i="18"/>
  <c r="D38" i="18"/>
  <c r="E38" i="18"/>
  <c r="Q38" i="18" s="1"/>
  <c r="Q39" i="18"/>
  <c r="C41" i="18"/>
  <c r="D41" i="18"/>
  <c r="Q41" i="18" s="1"/>
  <c r="E41" i="18"/>
  <c r="Q42" i="18"/>
  <c r="C44" i="18"/>
  <c r="D44" i="18"/>
  <c r="E44" i="18"/>
  <c r="C46" i="18"/>
  <c r="D46" i="18"/>
  <c r="E46" i="18"/>
  <c r="F5" i="17"/>
  <c r="F4" i="17" s="1"/>
  <c r="K5" i="17"/>
  <c r="K4" i="17" s="1"/>
  <c r="C6" i="17"/>
  <c r="D6" i="17"/>
  <c r="D5" i="17" s="1"/>
  <c r="D4" i="17" s="1"/>
  <c r="E6" i="17"/>
  <c r="E5" i="17" s="1"/>
  <c r="E4" i="17" s="1"/>
  <c r="F6" i="17"/>
  <c r="G6" i="17"/>
  <c r="G5" i="17" s="1"/>
  <c r="G4" i="17" s="1"/>
  <c r="H6" i="17"/>
  <c r="I6" i="17"/>
  <c r="I5" i="17" s="1"/>
  <c r="I4" i="17" s="1"/>
  <c r="J6" i="17"/>
  <c r="J5" i="17" s="1"/>
  <c r="J4" i="17" s="1"/>
  <c r="K6" i="17"/>
  <c r="L6" i="17"/>
  <c r="L5" i="17" s="1"/>
  <c r="L4" i="17" s="1"/>
  <c r="M6" i="17"/>
  <c r="N6" i="17"/>
  <c r="N5" i="17" s="1"/>
  <c r="N4" i="17" s="1"/>
  <c r="O7" i="17"/>
  <c r="O8" i="17"/>
  <c r="C9" i="17"/>
  <c r="D9" i="17"/>
  <c r="O9" i="17" s="1"/>
  <c r="E9" i="17"/>
  <c r="F9" i="17"/>
  <c r="G9" i="17"/>
  <c r="H9" i="17"/>
  <c r="I9" i="17"/>
  <c r="J9" i="17"/>
  <c r="K9" i="17"/>
  <c r="L9" i="17"/>
  <c r="M9" i="17"/>
  <c r="M5" i="17" s="1"/>
  <c r="M4" i="17" s="1"/>
  <c r="N9" i="17"/>
  <c r="O10" i="17"/>
  <c r="O11" i="17"/>
  <c r="O12" i="17"/>
  <c r="C13" i="17"/>
  <c r="C5" i="17" s="1"/>
  <c r="D13" i="17"/>
  <c r="E13" i="17"/>
  <c r="F13" i="17"/>
  <c r="G13" i="17"/>
  <c r="H13" i="17"/>
  <c r="I13" i="17"/>
  <c r="J13" i="17"/>
  <c r="K13" i="17"/>
  <c r="L13" i="17"/>
  <c r="M13" i="17"/>
  <c r="N13" i="17"/>
  <c r="O13" i="17"/>
  <c r="O14" i="17"/>
  <c r="O15" i="17"/>
  <c r="O16" i="17"/>
  <c r="O17" i="17"/>
  <c r="O18" i="17"/>
  <c r="O19" i="17"/>
  <c r="C20" i="17"/>
  <c r="D20" i="17"/>
  <c r="E20" i="17"/>
  <c r="F20" i="17"/>
  <c r="G20" i="17"/>
  <c r="H20" i="17"/>
  <c r="O20" i="17" s="1"/>
  <c r="I20" i="17"/>
  <c r="J20" i="17"/>
  <c r="K20" i="17"/>
  <c r="L20" i="17"/>
  <c r="M20" i="17"/>
  <c r="N20" i="17"/>
  <c r="O21" i="17"/>
  <c r="O22" i="17"/>
  <c r="O23" i="17"/>
  <c r="C24" i="17"/>
  <c r="D24" i="17"/>
  <c r="O24" i="17" s="1"/>
  <c r="E24" i="17"/>
  <c r="F24" i="17"/>
  <c r="G24" i="17"/>
  <c r="H24" i="17"/>
  <c r="I24" i="17"/>
  <c r="J24" i="17"/>
  <c r="K24" i="17"/>
  <c r="L24" i="17"/>
  <c r="M24" i="17"/>
  <c r="N24" i="17"/>
  <c r="O25" i="17"/>
  <c r="O26" i="17"/>
  <c r="O27" i="17"/>
  <c r="C28" i="17"/>
  <c r="D28" i="17"/>
  <c r="O28" i="17" s="1"/>
  <c r="E28" i="17"/>
  <c r="F28" i="17"/>
  <c r="G28" i="17"/>
  <c r="H28" i="17"/>
  <c r="I28" i="17"/>
  <c r="J28" i="17"/>
  <c r="K28" i="17"/>
  <c r="L28" i="17"/>
  <c r="M28" i="17"/>
  <c r="N28" i="17"/>
  <c r="O29" i="17"/>
  <c r="C30" i="17"/>
  <c r="D30" i="17"/>
  <c r="O30" i="17" s="1"/>
  <c r="E30" i="17"/>
  <c r="F30" i="17"/>
  <c r="G30" i="17"/>
  <c r="H30" i="17"/>
  <c r="I30" i="17"/>
  <c r="J30" i="17"/>
  <c r="K30" i="17"/>
  <c r="L30" i="17"/>
  <c r="M30" i="17"/>
  <c r="N30" i="17"/>
  <c r="O31" i="17"/>
  <c r="C32" i="17"/>
  <c r="O32" i="17" s="1"/>
  <c r="D32" i="17"/>
  <c r="E32" i="17"/>
  <c r="F32" i="17"/>
  <c r="G32" i="17"/>
  <c r="H32" i="17"/>
  <c r="I32" i="17"/>
  <c r="J32" i="17"/>
  <c r="K32" i="17"/>
  <c r="L32" i="17"/>
  <c r="M32" i="17"/>
  <c r="N32" i="17"/>
  <c r="O33" i="17"/>
  <c r="O34" i="17"/>
  <c r="C35" i="17"/>
  <c r="D35" i="17"/>
  <c r="O35" i="17" s="1"/>
  <c r="E35" i="17"/>
  <c r="F35" i="17"/>
  <c r="G35" i="17"/>
  <c r="H35" i="17"/>
  <c r="I35" i="17"/>
  <c r="J35" i="17"/>
  <c r="K35" i="17"/>
  <c r="L35" i="17"/>
  <c r="M35" i="17"/>
  <c r="N35" i="17"/>
  <c r="O36" i="17"/>
  <c r="O37" i="17"/>
  <c r="O38" i="17"/>
  <c r="O39" i="17"/>
  <c r="C40" i="17"/>
  <c r="D40" i="17"/>
  <c r="O40" i="17" s="1"/>
  <c r="E40" i="17"/>
  <c r="F40" i="17"/>
  <c r="G40" i="17"/>
  <c r="H40" i="17"/>
  <c r="I40" i="17"/>
  <c r="J40" i="17"/>
  <c r="K40" i="17"/>
  <c r="L40" i="17"/>
  <c r="M40" i="17"/>
  <c r="N40" i="17"/>
  <c r="O41" i="17"/>
  <c r="O42" i="17"/>
  <c r="O43" i="17"/>
  <c r="E5" i="18" l="1"/>
  <c r="F6" i="18"/>
  <c r="Q6" i="18"/>
  <c r="F7" i="18"/>
  <c r="Q11" i="18"/>
  <c r="C4" i="17"/>
  <c r="O4" i="17" s="1"/>
  <c r="H5" i="17"/>
  <c r="H4" i="17" s="1"/>
  <c r="O6" i="17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6" i="15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6" i="13"/>
  <c r="L7" i="13"/>
  <c r="L8" i="13"/>
  <c r="L9" i="13"/>
  <c r="L10" i="13"/>
  <c r="L11" i="13"/>
  <c r="L12" i="13"/>
  <c r="L13" i="13"/>
  <c r="L14" i="13"/>
  <c r="L5" i="12"/>
  <c r="L6" i="12"/>
  <c r="L7" i="12"/>
  <c r="L8" i="12"/>
  <c r="L9" i="12"/>
  <c r="L10" i="12"/>
  <c r="L12" i="12"/>
  <c r="L13" i="12"/>
  <c r="L14" i="12"/>
  <c r="L15" i="12"/>
  <c r="L16" i="12"/>
  <c r="L17" i="12"/>
  <c r="L18" i="12"/>
  <c r="L20" i="12"/>
  <c r="L21" i="12"/>
  <c r="L23" i="12"/>
  <c r="L24" i="12"/>
  <c r="L26" i="12"/>
  <c r="L29" i="12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2" i="11"/>
  <c r="L23" i="11"/>
  <c r="L24" i="11"/>
  <c r="L25" i="11"/>
  <c r="L26" i="11"/>
  <c r="L27" i="11"/>
  <c r="L29" i="11"/>
  <c r="L30" i="11"/>
  <c r="L31" i="11"/>
  <c r="L32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M19" i="10"/>
  <c r="M111" i="10" s="1"/>
  <c r="T19" i="10"/>
  <c r="T111" i="10" s="1"/>
  <c r="U111" i="10" s="1"/>
  <c r="U19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40" i="10"/>
  <c r="U41" i="10"/>
  <c r="U43" i="10"/>
  <c r="U44" i="10"/>
  <c r="U45" i="10"/>
  <c r="U46" i="10"/>
  <c r="U47" i="10"/>
  <c r="U48" i="10"/>
  <c r="U49" i="10"/>
  <c r="U50" i="10"/>
  <c r="U51" i="10"/>
  <c r="U52" i="10"/>
  <c r="U53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M74" i="10"/>
  <c r="T74" i="10"/>
  <c r="U74" i="10"/>
  <c r="U76" i="10"/>
  <c r="U77" i="10"/>
  <c r="U78" i="10"/>
  <c r="U79" i="10"/>
  <c r="M81" i="10"/>
  <c r="T81" i="10"/>
  <c r="U81" i="10"/>
  <c r="U83" i="10"/>
  <c r="U84" i="10"/>
  <c r="U85" i="10"/>
  <c r="U86" i="10"/>
  <c r="U87" i="10"/>
  <c r="M88" i="10"/>
  <c r="T88" i="10"/>
  <c r="U88" i="10" s="1"/>
  <c r="U90" i="10"/>
  <c r="U91" i="10"/>
  <c r="U92" i="10"/>
  <c r="U93" i="10"/>
  <c r="U94" i="10"/>
  <c r="U95" i="10"/>
  <c r="U97" i="10"/>
  <c r="U98" i="10"/>
  <c r="U99" i="10"/>
  <c r="U100" i="10"/>
  <c r="U101" i="10"/>
  <c r="U102" i="10"/>
  <c r="U103" i="10"/>
  <c r="U104" i="10"/>
  <c r="U105" i="10"/>
  <c r="U107" i="10"/>
  <c r="U108" i="10"/>
  <c r="U109" i="10"/>
  <c r="M110" i="10"/>
  <c r="T110" i="10"/>
  <c r="U110" i="10"/>
  <c r="F5" i="18" l="1"/>
  <c r="Q5" i="18"/>
  <c r="O5" i="17"/>
  <c r="L8" i="9"/>
  <c r="L9" i="9"/>
  <c r="L10" i="9"/>
  <c r="L11" i="9"/>
  <c r="L12" i="9"/>
  <c r="F13" i="9"/>
  <c r="I13" i="9"/>
  <c r="L13" i="9" s="1"/>
  <c r="L8" i="8"/>
  <c r="L9" i="8"/>
  <c r="L10" i="8"/>
  <c r="L11" i="8"/>
  <c r="F13" i="8"/>
  <c r="I13" i="8"/>
  <c r="L13" i="8" s="1"/>
  <c r="O13" i="6"/>
  <c r="O14" i="6"/>
  <c r="O15" i="6"/>
  <c r="O16" i="6"/>
  <c r="O17" i="6"/>
  <c r="G19" i="6"/>
  <c r="I19" i="6"/>
  <c r="J19" i="6"/>
  <c r="O19" i="6" s="1"/>
  <c r="K19" i="6"/>
  <c r="L19" i="6"/>
  <c r="L9" i="5"/>
  <c r="L10" i="5"/>
  <c r="L11" i="5"/>
  <c r="L12" i="5"/>
  <c r="L13" i="5"/>
  <c r="F14" i="5"/>
  <c r="I14" i="5"/>
  <c r="L14" i="5"/>
</calcChain>
</file>

<file path=xl/sharedStrings.xml><?xml version="1.0" encoding="utf-8"?>
<sst xmlns="http://schemas.openxmlformats.org/spreadsheetml/2006/main" count="526" uniqueCount="353">
  <si>
    <t xml:space="preserve">Gjobat nga Gjykata </t>
  </si>
  <si>
    <t xml:space="preserve">Agjencioni Pyjor </t>
  </si>
  <si>
    <t xml:space="preserve">Gjobat ne trafik </t>
  </si>
  <si>
    <t xml:space="preserve">1. GJITHSEJ PRANIMET INDIREKTE </t>
  </si>
  <si>
    <t xml:space="preserve">1.10 Te hyrat nga viti I kaluar </t>
  </si>
  <si>
    <t>1.9.2 Participimet</t>
  </si>
  <si>
    <t>1.9.1 Participimet</t>
  </si>
  <si>
    <t xml:space="preserve">     1.9.Të hyrat nga programi 92770,95040</t>
  </si>
  <si>
    <t>1.8.1 Te hyrat nga shitja e mallrave</t>
  </si>
  <si>
    <t>1.8.1 Shitja e Sherbimeve</t>
  </si>
  <si>
    <t xml:space="preserve">     1.8.Të hyrat nga programi 85029</t>
  </si>
  <si>
    <t>1.7.1 Participimet</t>
  </si>
  <si>
    <t xml:space="preserve">     1.7.Të hyrat nga programi 74750</t>
  </si>
  <si>
    <t>1.6.3tax per  legalizimin e objekteve</t>
  </si>
  <si>
    <t>1.6.2 Insp.Respektimi Urbanistik</t>
  </si>
  <si>
    <t>1.6.1 Taksa per leje ndertimi</t>
  </si>
  <si>
    <t xml:space="preserve">     1.6.Të hyrat nga programi  66450</t>
  </si>
  <si>
    <t>1.5.3 Taksa për matjen e tokes ne teren</t>
  </si>
  <si>
    <t>1.5.2 Taksa tjera administrative</t>
  </si>
  <si>
    <t>1.5.1 Taksa regjistrim I trashegimise</t>
  </si>
  <si>
    <t xml:space="preserve">     1.5.Të hyrat nga programi 65145</t>
  </si>
  <si>
    <t>1.4.1 Licenca për shirje dhe korrje</t>
  </si>
  <si>
    <t>Licenca per shfrytezimin e pyjeve</t>
  </si>
  <si>
    <t>Taksa ndrrim destinac te tokes</t>
  </si>
  <si>
    <t>1.4. Të hyrat nga programi 47029</t>
  </si>
  <si>
    <t>1.3.7 Inspektimi veterinar brenda vendit</t>
  </si>
  <si>
    <t>1.3.6 Shfrytezim I prones publike</t>
  </si>
  <si>
    <t>1.3.5 Licenca tjera per afarizem</t>
  </si>
  <si>
    <t>1.3.4  Licenca per regjistrim biznesi</t>
  </si>
  <si>
    <t>1.3.3 Gjobat nga Inspektoriati</t>
  </si>
  <si>
    <t xml:space="preserve">1.3.2.Taksa Rrugore </t>
  </si>
  <si>
    <t>1.3.1 Taksa regjistrim I automjeteve</t>
  </si>
  <si>
    <t>1.3.Të hyrat nga programi  18189</t>
  </si>
  <si>
    <t xml:space="preserve">1.2.4 Taksa për ushtrimin e veprimarive afariste </t>
  </si>
  <si>
    <t>1.2.3 Qiraja nga objektet publike</t>
  </si>
  <si>
    <t>1.2.2 Taksa per regjistrim biznesi</t>
  </si>
  <si>
    <t xml:space="preserve"> 1.2.1  Tatimi ne Prone</t>
  </si>
  <si>
    <t>1.2.Të hyrat nga programi 17529</t>
  </si>
  <si>
    <t xml:space="preserve">1.1.4 Taksa per regjistrim biznesi </t>
  </si>
  <si>
    <t>1.1.3 Gjobat e Gjykates</t>
  </si>
  <si>
    <t>1.1.2 Taksa certifikata tjera</t>
  </si>
  <si>
    <t>1.1. Të hyrat nga  programi 16329</t>
  </si>
  <si>
    <t xml:space="preserve">1. GJITHSEJ PRANIMET DIREKTE </t>
  </si>
  <si>
    <t>1. GJITHSEJ PRANIMET DIREKTE +INDIREKTE</t>
  </si>
  <si>
    <t>KRAHASIMI 2025-2024</t>
  </si>
  <si>
    <t>KRAHASIMI 2025-2023</t>
  </si>
  <si>
    <t xml:space="preserve">Përshkrimi </t>
  </si>
  <si>
    <t xml:space="preserve">Kodi Ekonomik </t>
  </si>
  <si>
    <t xml:space="preserve">Të hyrat vetanake per vitin 2025 </t>
  </si>
  <si>
    <t>Totali</t>
  </si>
  <si>
    <t>Donatorët e Jahstëm</t>
  </si>
  <si>
    <t>Donatorët e Brendshëm</t>
  </si>
  <si>
    <t>Te hyrat e bartura 2024-2025</t>
  </si>
  <si>
    <t xml:space="preserve">Te Hyrat Vetanake </t>
  </si>
  <si>
    <t>Grandi Qeveritar</t>
  </si>
  <si>
    <t>Krahasimi 2025/2024</t>
  </si>
  <si>
    <t>Janar- Dhjetor 2025</t>
  </si>
  <si>
    <t>Janar-Dhjetor 2024</t>
  </si>
  <si>
    <t>Fondet Burimore</t>
  </si>
  <si>
    <t>Buxheti sipas fondeve burimore:</t>
  </si>
  <si>
    <t>Raporti I Buxhetit për periudhën Janar - 31 Dhjetor 2024</t>
  </si>
  <si>
    <t>Përshkrimi</t>
  </si>
  <si>
    <t>Totali i përgjithshëm</t>
  </si>
  <si>
    <t>Rezerva</t>
  </si>
  <si>
    <t xml:space="preserve">Shpenzime Kpaitale </t>
  </si>
  <si>
    <t xml:space="preserve">Subvencione dhe Transfere </t>
  </si>
  <si>
    <t xml:space="preserve">Shpenzime Komunale </t>
  </si>
  <si>
    <t xml:space="preserve">Mallra dhe Sherbime </t>
  </si>
  <si>
    <t xml:space="preserve">Paga dhe Meditje </t>
  </si>
  <si>
    <t>Vendimi I Qeveris</t>
  </si>
  <si>
    <t>Donatorët e Jashtëm</t>
  </si>
  <si>
    <t>Te hyrat e bartura</t>
  </si>
  <si>
    <t>Buxheti Fillestar</t>
  </si>
  <si>
    <t xml:space="preserve">Kategorit Ekonomike </t>
  </si>
  <si>
    <t>Tabela e lëvizjes të buxhetit gjatë periudhës Janar-Dhjetor 2025</t>
  </si>
  <si>
    <t>Tabela e shpenzimeve sipas fondeve burimore 2024/2025</t>
  </si>
  <si>
    <t>Investime Kapitale</t>
  </si>
  <si>
    <t xml:space="preserve">Subvencione </t>
  </si>
  <si>
    <t>Mallra dhe Shërbime</t>
  </si>
  <si>
    <t>Pagat dhe Mëditja</t>
  </si>
  <si>
    <t>Tabela e shpenzimeve për vitin 2023/2024 sipas kategorive ekonomike</t>
  </si>
  <si>
    <t>Bilanci i përgjithshëm</t>
  </si>
  <si>
    <t xml:space="preserve">    34000  -  PAGESAT SIPAS VENDIMEVE GJYQËSORE</t>
  </si>
  <si>
    <t xml:space="preserve">    32140  -  PARQET DHE HAPËSIRAT PUBLIKE</t>
  </si>
  <si>
    <t xml:space="preserve">    32111 -SISTEMET E UJITJES</t>
  </si>
  <si>
    <t xml:space="preserve">    31703  -  VETURAT E NDIHMËS SË SHPEJTË</t>
  </si>
  <si>
    <t xml:space="preserve">    31700- VETURA ZYRTARE</t>
  </si>
  <si>
    <t xml:space="preserve">    31690  -  PAJISJET E TJERA</t>
  </si>
  <si>
    <t xml:space="preserve">    31510- PAISJET E GJENERIMIT TË ENERGJ. ELEKTRIKE DHE NDRIQIMIT PUBLIK</t>
  </si>
  <si>
    <t xml:space="preserve">   31260- RRJETET E UJËSJELLSIT</t>
  </si>
  <si>
    <t xml:space="preserve">    31250  -  RRJETET E KANALIZIMIT</t>
  </si>
  <si>
    <t xml:space="preserve">    31240  -  TROTUARET</t>
  </si>
  <si>
    <t xml:space="preserve">    31230  -  RRUGËT LOKALE</t>
  </si>
  <si>
    <t xml:space="preserve">    31136  -  URAT</t>
  </si>
  <si>
    <t xml:space="preserve">    31129  -  FUSHAT SPORTIVE</t>
  </si>
  <si>
    <t xml:space="preserve">    31125  -  MONUMENTET DHE KOMPLEKSET MEMORIALE</t>
  </si>
  <si>
    <t xml:space="preserve">    31124  -  OBJEKTET SPORTIVE</t>
  </si>
  <si>
    <t xml:space="preserve">    31123  -  OBJEKTE KULTURORE</t>
  </si>
  <si>
    <t xml:space="preserve">    31121  -  NDËRTESAT SHËNDETSORE </t>
  </si>
  <si>
    <t xml:space="preserve">    31121  -  NDËRTESAT ARSIMORE</t>
  </si>
  <si>
    <t xml:space="preserve">    31120  -  NDËRTESAT ADMINISTRATIVE DHE AFARISTE</t>
  </si>
  <si>
    <t xml:space="preserve">   31110- NDËRTESA BANIMI</t>
  </si>
  <si>
    <t xml:space="preserve">Investimet Kapitale </t>
  </si>
  <si>
    <t xml:space="preserve">    22300  -  VENDIMET GJYQËSORE</t>
  </si>
  <si>
    <t xml:space="preserve">    22298  -  PAGESAT PËR SHËRBIMET E VARRIMIT</t>
  </si>
  <si>
    <t xml:space="preserve">    22202  -  TRANSFERET PËR PËRFITUES INDIVIDUAL TJERË</t>
  </si>
  <si>
    <t xml:space="preserve">    21200  -  SUBVENCIONET PËR ENTITETET JOPUBLIKE</t>
  </si>
  <si>
    <t xml:space="preserve">    21110  -  SUBVENCIONET PËR ENTITETET PUBLIKE</t>
  </si>
  <si>
    <t>Subvencionet</t>
  </si>
  <si>
    <t xml:space="preserve">    13260  -  PAGESAT - VENDIME GJYQËSORE</t>
  </si>
  <si>
    <t xml:space="preserve">    13250  -  TELEFONIA FIKSE</t>
  </si>
  <si>
    <t xml:space="preserve">    13230  -  MBETURINAT</t>
  </si>
  <si>
    <t xml:space="preserve">    13220  -  SHËRBIMET E UJËSJELLËSIT DHE KANALIZIMIT</t>
  </si>
  <si>
    <t xml:space="preserve">    13210  -  ENERGJIA ELEKTRIKE</t>
  </si>
  <si>
    <t>Shpenzime Komunale</t>
  </si>
  <si>
    <t xml:space="preserve">    14415- PAGESA PËR TARIFA-VENDIMET GJYQËSORE PËRMBARIMORE</t>
  </si>
  <si>
    <t xml:space="preserve">    14410  -  VENDIMET GJYQËSORE</t>
  </si>
  <si>
    <t xml:space="preserve">    14310  -  KOMPENSIMI I PËRFAQËSIMIT BRENDA VENDIT</t>
  </si>
  <si>
    <t xml:space="preserve">    14220  -  BOTIMET E PUBLIKIMEVE</t>
  </si>
  <si>
    <t xml:space="preserve">    14060  -  MIRËMBAJTJA RUTINORE</t>
  </si>
  <si>
    <t xml:space="preserve">    14050  -  MIRËMBAJTJA E MOBILJEVE DHE PAJISJEVE</t>
  </si>
  <si>
    <t xml:space="preserve">  14040 - MIRËMBAJTJA E TEKNOLOGJISË INFORMATIVE </t>
  </si>
  <si>
    <t xml:space="preserve">    14032  -  MIRËMBAJTJA E RRUGËVE LOKALE</t>
  </si>
  <si>
    <t xml:space="preserve">   14030- MIRËMBAJTJA E AUTORRUGEVE </t>
  </si>
  <si>
    <t xml:space="preserve">    14023  -  MIRËMBAJTJA E NDËRTESAVE SHENDETSORE</t>
  </si>
  <si>
    <t xml:space="preserve">    14023  -  MIRËMBAJTJA E NDËRTESAVE ARSIMORE</t>
  </si>
  <si>
    <t xml:space="preserve">    14022  -  MIRËMBAJTJA E NDËRTESAVE ADMINISTRATIVE DHE AFARISTE</t>
  </si>
  <si>
    <t xml:space="preserve">    14020  -  MIRËMBAJTJA E NDËRTESAVE TË BANIMIT</t>
  </si>
  <si>
    <t xml:space="preserve">    14010  -  MIRËMBAJTJA DHE RIPARIMI I AUTOMJETEVE</t>
  </si>
  <si>
    <t xml:space="preserve">    13954  -  KONTROLLIMI TEKNIK I AUTOMJETEVE</t>
  </si>
  <si>
    <t xml:space="preserve">    13951  -  SIGURIMI I AUTOMJETEVE</t>
  </si>
  <si>
    <t xml:space="preserve">    13950  -  REGJISTRIMI I AUTOMJETEVE</t>
  </si>
  <si>
    <t xml:space="preserve">    13820  -  AVANCË (PARADHËNIA) PËR UDHËTIME ZYRTARE</t>
  </si>
  <si>
    <t xml:space="preserve">    13810  -  AVANCË (PARADHËNIA) PËR PARA TË IMËTA</t>
  </si>
  <si>
    <t xml:space="preserve">    13780  -  DERIVATET PËR AUTOMJETE, GJENERATORË DHE MAKINERI</t>
  </si>
  <si>
    <t xml:space="preserve">    13760  -  DRUTË DHE PRODHIMET E DRURIT PËR NGROHJE</t>
  </si>
  <si>
    <t xml:space="preserve">    13720  -  NAFTA PËR NGROHJE QENDRORE</t>
  </si>
  <si>
    <t>13660- AKOMODIMI</t>
  </si>
  <si>
    <t xml:space="preserve">    13650  -  FURNIZIMI ME VESHMBATHJE</t>
  </si>
  <si>
    <t xml:space="preserve">    13640  -  FURNIZIMET E PASTRIMIT</t>
  </si>
  <si>
    <t xml:space="preserve">    13630  -  FURNIZIMET MJEKËSORE</t>
  </si>
  <si>
    <t xml:space="preserve">    13620  -  FURNIZIMI ME USHQIM DHE PIJE (JO DREKA ZYRTARE)</t>
  </si>
  <si>
    <t xml:space="preserve">    13610  -  FURNIZIMET PËR ZYRË</t>
  </si>
  <si>
    <t xml:space="preserve">    13509  -  PAJISJET E TJERA</t>
  </si>
  <si>
    <t xml:space="preserve">    13504  -  PAJISJET E TJERA TË TEKNOL.INFORMATIVE DHE TË KOMUNIKIMIT</t>
  </si>
  <si>
    <t xml:space="preserve">    13503  -  KOMPJUTERËT</t>
  </si>
  <si>
    <t xml:space="preserve">    13501  -  MOBILJET</t>
  </si>
  <si>
    <t xml:space="preserve">    13480  -  SHPENZIMET E ANËTARËSIMIT</t>
  </si>
  <si>
    <t xml:space="preserve">    13471  -  SOFTUERËT - LICENCAT DHE MIRËMBAJTJA E TYRE</t>
  </si>
  <si>
    <t xml:space="preserve">    13470  -  SHËRBIMET TEKNIKE</t>
  </si>
  <si>
    <t xml:space="preserve">    13460  -  SHËRBIMET KONTRAKTUESE TË TJERA</t>
  </si>
  <si>
    <t xml:space="preserve">    13450  -  SHËRBIMET E SHTYPJES/PRINTIMIT</t>
  </si>
  <si>
    <t xml:space="preserve">    13445  -  SHËRBIMET E VEÇANTA - KONSULENTË DHE KONTRAKTORË INDIVIDUAL</t>
  </si>
  <si>
    <t xml:space="preserve">    13440   - SHERBIMET KESHILLDHENESE DHE PROFESIONALE </t>
  </si>
  <si>
    <t xml:space="preserve">    13430  -  SHËRBIMET E NDRYSHME SHËNDETËSORE</t>
  </si>
  <si>
    <t xml:space="preserve">    13420  -  SHËRBIMET E PËRFAQËSIMIT PËR AVOKATURË</t>
  </si>
  <si>
    <t xml:space="preserve">    13410  -  SHËRBIMET E ARSIMIT DHE TRAJNIMIT</t>
  </si>
  <si>
    <t xml:space="preserve">    13330  -  SHËRBIMET POSTARE</t>
  </si>
  <si>
    <t xml:space="preserve">    13320  -  TELEFONIA MOBILE</t>
  </si>
  <si>
    <t xml:space="preserve">    13310  -  INTERNETI</t>
  </si>
  <si>
    <t xml:space="preserve">    13143  -  SHPENZIMET E TJERA PËR UDHËTIMET ZYRTARE JASHTË VENDIT</t>
  </si>
  <si>
    <t xml:space="preserve">    13142 -  AKOMODIM- UDHËTIMET ZYRTARE JASHTË VENDIT</t>
  </si>
  <si>
    <t xml:space="preserve">    13141  -  PARA XHEPI/MËDITJET PËR UDHËTIME ZYRTARE JASHTË VENDIT</t>
  </si>
  <si>
    <t xml:space="preserve">    13140  -  TRANSPORTI PËR UDHËTIME ZYRTARE JASHTË VENDIT</t>
  </si>
  <si>
    <t xml:space="preserve">    13134  -  TRANSPORTI PËR UDHËTIME ZYRTARE JASHTË VENDIT</t>
  </si>
  <si>
    <t xml:space="preserve">    13132  -  AKOMODIMI PËR UDHËTIMET ZYRTARE BRENDA VENDIT</t>
  </si>
  <si>
    <t>Mallra dhe Sherbime</t>
  </si>
  <si>
    <t xml:space="preserve">    11900- PAGESA PER VENDIME GJYQSORE</t>
  </si>
  <si>
    <t xml:space="preserve">    11611  -  SHTESAT TRANZITORE</t>
  </si>
  <si>
    <t xml:space="preserve">    11431  -  KUJDESTARIA, PUNA GJATË NATËS &amp; PUNA JASHTË ORARIT TË PUNËS</t>
  </si>
  <si>
    <t xml:space="preserve">    11418  -  SHTESA PËR NËPUNËSEN/IN E SISTEMIT SHËNDETËSOR</t>
  </si>
  <si>
    <t xml:space="preserve">    11416  -  SHTESA PËR VËLLIMIN E PUNËS</t>
  </si>
  <si>
    <t xml:space="preserve">    11411  -  SHTESA E VEÇANTË PËR TË ZGJEDHURIT</t>
  </si>
  <si>
    <t xml:space="preserve">    11311  -  KONTRIBUTI PENSIONAL - PUNËDHËNËSI</t>
  </si>
  <si>
    <t xml:space="preserve">    11211  -  PËRVOJA E PUNËS</t>
  </si>
  <si>
    <t xml:space="preserve">    11152  -  ODAT PROFESIONALE</t>
  </si>
  <si>
    <t xml:space="preserve">    11151  -  SINDIKATAT</t>
  </si>
  <si>
    <t xml:space="preserve">    11131  -  KONTRIBUTI PENSIONAL - PUNËTORI</t>
  </si>
  <si>
    <t xml:space="preserve">    11121  -  TATIMI NË TË ARDHURAT PERSONALE</t>
  </si>
  <si>
    <t xml:space="preserve">    11111  -  PAGA NETO</t>
  </si>
  <si>
    <t>Krahasimi</t>
  </si>
  <si>
    <t>Pagat</t>
  </si>
  <si>
    <t>Shpenzimet Janar-Dhjetor 2025</t>
  </si>
  <si>
    <t xml:space="preserve">    56434 Ndertimi i ashensoreve ne Shtepi te Kultures-Kamenicë</t>
  </si>
  <si>
    <t xml:space="preserve">    56433 Ndertimi i ashensoreve ne QKMF-Kamenicë</t>
  </si>
  <si>
    <t xml:space="preserve">    56424 Ndertimi i parkingut tek shkolla "Deshmoret e Kombit" Kameni</t>
  </si>
  <si>
    <t xml:space="preserve">    56423 Ndertimi i qendrave per Viewpoint-Busavatë, Kranidell, Kike</t>
  </si>
  <si>
    <t xml:space="preserve">    56422 Furnizimi me vetura të ndihmës së shpejt per QKMF-jashtë lis</t>
  </si>
  <si>
    <t xml:space="preserve">    56421 Ndertimi i rrethojes per kampusin e shkollave te mesme dhe I</t>
  </si>
  <si>
    <t xml:space="preserve">    56417 Blerja e tabelave digjital per shkolla te mesme dhe fillore</t>
  </si>
  <si>
    <t xml:space="preserve">    56416 Ndertimi i galerise se qytetit-Kamenicë</t>
  </si>
  <si>
    <t xml:space="preserve">    56415 Ndertimi i zhveshtoreve tek stadiumi "Besa" dhe "Bashkimi",</t>
  </si>
  <si>
    <t xml:space="preserve">    56413 Blerja e pajisjeve per kuzhine per shtepine rezidenciale në</t>
  </si>
  <si>
    <t xml:space="preserve">    56406 Ndertimi i trotuareve ne Kamenice dhe fshatrat(Topanice,Kope</t>
  </si>
  <si>
    <t xml:space="preserve">    56405 Asfaltimi i rrugeve te rendit 2 dhe 3 ne Koretin-Faza 2</t>
  </si>
  <si>
    <t xml:space="preserve">    56404 Asfaltimi i rrugeve te rendit te 2 dhe 3 ne Dajkovc-Faza 2</t>
  </si>
  <si>
    <t xml:space="preserve">    56403 Asfaltimi i rrugeve  te rendit te 2 dhe 3 ne Shipashnice te</t>
  </si>
  <si>
    <t xml:space="preserve">    56402 Asfaltimi i rrugeve te rendit te 2 dhe 3 ne Rubovc - faza 2</t>
  </si>
  <si>
    <t xml:space="preserve">    56401 Asfaltimi i rrugeve te rendit te 2 dhe 3 ne Karaqeve te eper</t>
  </si>
  <si>
    <t xml:space="preserve">    56400 Asfaltimi  i rrugeve te rendit 2 dhe 3 ne Strezoc dhe Krilev</t>
  </si>
  <si>
    <t xml:space="preserve">    56399 Asfaltimi i rrugeve te rendit te 2 dhe 3 ne Topanice-faza 2</t>
  </si>
  <si>
    <t xml:space="preserve">    56398 Asfaltimi i rrugeve te rendit te 2 dhe 3 ne Muqiverc - Faza</t>
  </si>
  <si>
    <t xml:space="preserve">    56397 Asfaltimi i rrugeve te rendit te 2 dhe 3 ne qytet Kamenice-</t>
  </si>
  <si>
    <t xml:space="preserve">    56396 Asfaltimi i rrugeve te rendit te 2 dhe 3 ne Hodonoc faza e 2</t>
  </si>
  <si>
    <t xml:space="preserve">    56395 Asfaltimi i rrugeve te rendit te 2 dhe 3 ne Novoselle Faza 1</t>
  </si>
  <si>
    <t xml:space="preserve">    56394 Asfaltimi i rrugeve ne Shipashnice te ep,(Raif Ismajli,Degz</t>
  </si>
  <si>
    <t xml:space="preserve">    56393 Asfaltimi i rrugeve ne Petrit ( Degz Xhelal Sopi, Degz Petri</t>
  </si>
  <si>
    <t xml:space="preserve">    56391 Asfaltimi i rrugeve ne Berivojce ( Dardana, Breznica)</t>
  </si>
  <si>
    <t xml:space="preserve">    56390 Asfaltimi i rrugeve ne Dajkoc ( Shaban Syl Dajkoci, Nebiu,Al</t>
  </si>
  <si>
    <t xml:space="preserve">    56389 Asfaltimi i rrugeve ne Karaqeve e ulet ( Mulla Destani, Lah</t>
  </si>
  <si>
    <t xml:space="preserve">    56387 Ndertimi i pritoreve te autobusave ne Kamenice Faza e 2</t>
  </si>
  <si>
    <t xml:space="preserve">    56386 Ndertimi i ashensoreve ne ndertesa Publike- Kamenicë</t>
  </si>
  <si>
    <t xml:space="preserve">    56385 Ndertimi i Kanalizimit fekale ne Kamenice dhe Fshatra(Shipas</t>
  </si>
  <si>
    <t xml:space="preserve">    56384 Asfaltimi i rrugeve ne Karaqeve e ep (Kombit,Vija e Gjelber,</t>
  </si>
  <si>
    <t xml:space="preserve">    56383 Asfaltimi i rrugeve ne Kopernice ( Degz. Deshmoret e Kombit,</t>
  </si>
  <si>
    <t xml:space="preserve">    56381 Asfaltimi i rrugëve në Hogosht (Nexhmedin Ahmeti, Xhaqku, De</t>
  </si>
  <si>
    <t xml:space="preserve">    56380 Asfaltimi i rrugëve në fshatin Busavatë ( Rr Tema,Rama)</t>
  </si>
  <si>
    <t xml:space="preserve">    56374 Ndertimi i rajoneve te sedimentimit per trajtimin e ujrerave</t>
  </si>
  <si>
    <t xml:space="preserve">    55567 Ndertimi i tezgave per tregje mobile-ne Kamenicë</t>
  </si>
  <si>
    <t xml:space="preserve">    55083 NDERTIMI  I OBJEKTEVE ADMINISTRATIVE NE KOMUNEN E KAMENICES</t>
  </si>
  <si>
    <t xml:space="preserve">    55003 NDERTIMI I OBJEKTEVE TE PASHFRYTEZUARA KOMUNALE DHE ADAPTIMI</t>
  </si>
  <si>
    <t xml:space="preserve">    54887 ASFALTIMI I RRUGEVE NE RUBOC  HASAN PRISHTINA</t>
  </si>
  <si>
    <t xml:space="preserve">    54824 ASFALTIMI I RRUGEVE NE KAMENICE,(ALI HADRI,DARDANEVE,NUHI BE</t>
  </si>
  <si>
    <t xml:space="preserve">    54771 NDERTIMI E HAPESIRES NE SHTEPINE E KULTURES "ISA KASTRATI"</t>
  </si>
  <si>
    <t xml:space="preserve">    52855 NDERTIMI I PARQEVE NE KAMENICE ,PARKU NE QENDREN E VJETERTE</t>
  </si>
  <si>
    <t xml:space="preserve">    52786 NDERTIMI I TREGUT TE GJELBER NE KAMENICE</t>
  </si>
  <si>
    <t xml:space="preserve">    52633 PARTICIPIM  ME DONATORE</t>
  </si>
  <si>
    <t>Realizimi në %</t>
  </si>
  <si>
    <t>Buxheti I mbetur</t>
  </si>
  <si>
    <t>Zotimet/obligimet e papaguara</t>
  </si>
  <si>
    <t>Shpenzimet</t>
  </si>
  <si>
    <t>Buxheti</t>
  </si>
  <si>
    <t xml:space="preserve">Tabela e Projekteve sipas fondit burimor 10-Grandi Qeveritar </t>
  </si>
  <si>
    <t xml:space="preserve">    56420 Instalimi i sistemit te ngrohjes ne IA Kamenice</t>
  </si>
  <si>
    <t xml:space="preserve">    56409 Ndertimi i kuzhines qendrore ne Kamenice</t>
  </si>
  <si>
    <t xml:space="preserve">    56407 Ndertimi i trotuareve ne Kamenice dhe fshatrat(Kopernice, Ka</t>
  </si>
  <si>
    <t xml:space="preserve">    56373 Ndertimi i kanaleve te ujrave atmosferike ( Hodonoc , Koreti</t>
  </si>
  <si>
    <t xml:space="preserve">    55078 NDERTIMI I URAVE METALIKE/BETON PER KEMBESORE NE KORETIN,HAJ</t>
  </si>
  <si>
    <t xml:space="preserve">    55077 RENOVMI I OBJEKTEVE SHKOLLORE NE KAMENICE DHE ROGANE,(GJIMNA</t>
  </si>
  <si>
    <t xml:space="preserve">    55074 NDERTIMI I URAVE  TE VOGLA NGA BETONI,ZGJERIMI DHE RIPARIMI</t>
  </si>
  <si>
    <t xml:space="preserve">    55073 ZGJERIMI I RRJETIT TE NDRIQIMIT PUBLIK NEQYTET DHE  FSHATRA.</t>
  </si>
  <si>
    <t xml:space="preserve">    55070 DIGJITALIZIMI I ARKIVIT KOMUNAL NE KOMUNEN EKAMENICES</t>
  </si>
  <si>
    <t xml:space="preserve">    55069 BLERJA E VETURAVE PER NEVOJA TE ADMINISTRATES KOMUNALE.</t>
  </si>
  <si>
    <t xml:space="preserve">    52735 NDERTIMI   I PRITOREVE TE AUTOBUSEVE NE HOGOSHT,SHIPASHNICE</t>
  </si>
  <si>
    <t xml:space="preserve">    52689 NDERTIMI I KANALEVE TE UJERAVE ATMOSFERIK NE KORETIN,ROGANE,</t>
  </si>
  <si>
    <t>Realizimi në  %</t>
  </si>
  <si>
    <t>Tabela e Projekteve sipas fondit burimor 21-Të hyrat vetanake</t>
  </si>
  <si>
    <t xml:space="preserve">    54877 ASFALTIMI I RRUGEVE NE HODONOC</t>
  </si>
  <si>
    <t xml:space="preserve">    54874 ASFALTI I RRUGEVE NE ROGANE</t>
  </si>
  <si>
    <t xml:space="preserve">    54835 ASFALTIMI I RRUGEVE NE KORETRIN</t>
  </si>
  <si>
    <t>Tabela e Projekteve sipas fondit burimor 22- Të hyrat e bartura</t>
  </si>
  <si>
    <t xml:space="preserve">    92120 FURNIZIMI ME PAISJE MJEKSORE</t>
  </si>
  <si>
    <t xml:space="preserve">    92101 PERMIRSIMI I KUSHTEVE TE ARSIMIT</t>
  </si>
  <si>
    <t xml:space="preserve">    88615 RREG.DHE HAP.RRU.RENDIT TRETE</t>
  </si>
  <si>
    <t xml:space="preserve">    72694 ASFALTIMI I RRUGËS BAJRA NE BUSAVATË</t>
  </si>
  <si>
    <t xml:space="preserve">    72688 RREGULLIMI I OBJEKTIT TË ZHVESHTORES DHE MURIT MBROJTËS</t>
  </si>
  <si>
    <t xml:space="preserve">    72687 RREGULLIMI I VARREZAVE NË HODONOC</t>
  </si>
  <si>
    <t xml:space="preserve">    72686 RREGULLIMI I VARREZAVE NË HOGOSHT</t>
  </si>
  <si>
    <t xml:space="preserve">    72606 ASFALTIMI I RR.BALAJ NGA TOPANICA KAMENICE</t>
  </si>
  <si>
    <t xml:space="preserve">    72336 FURNIZIMI I KATER MOTOKULTIVATOR</t>
  </si>
  <si>
    <t xml:space="preserve">    72335 ASFALTIMI I RRUGES LAGJEJA CAMERIA RR.STREZ.</t>
  </si>
  <si>
    <t xml:space="preserve">    72321 FURNIZIMI ME MOTOKULTIVATOR DIZELL</t>
  </si>
  <si>
    <t xml:space="preserve">    72274 FURNIZIM ME KOSHERE DHE FLETA DYLLI</t>
  </si>
  <si>
    <t xml:space="preserve">    72248 ASFALTIMI I RRUGES FSHAT QYTET  XHAMIA RE</t>
  </si>
  <si>
    <t xml:space="preserve">    50188 PARTICIPIM  ME DONATORE</t>
  </si>
  <si>
    <t xml:space="preserve">Buxheti </t>
  </si>
  <si>
    <t>Tabela e Projekteve sipas fondit burimor 31- Të hyrat nga donatorët e brendshëm</t>
  </si>
  <si>
    <t xml:space="preserve">      99353 PROKURIMI I NJE EKRANI LED TE JASHTEM PER INFORMATATA TE QYT</t>
  </si>
  <si>
    <t xml:space="preserve">    93 COUNCIL OF EUROPE</t>
  </si>
  <si>
    <t xml:space="preserve">      98604 RECON.ELECT.SUPP.NET.TRANSF.</t>
  </si>
  <si>
    <t xml:space="preserve">    86 REPUBLIKA ÇEKE</t>
  </si>
  <si>
    <t xml:space="preserve">      96154 REN.SH.F.ASLLAN THAQI K.E ULET</t>
  </si>
  <si>
    <t xml:space="preserve">      96132 RREG.I NXEM.SHF.M.KRASNIQI</t>
  </si>
  <si>
    <t xml:space="preserve">      92033 RREGULLIMI I PARKUT NE HODONOC</t>
  </si>
  <si>
    <t xml:space="preserve">    61 QEVERIA ZVICRANE</t>
  </si>
  <si>
    <t xml:space="preserve">      95806 PERLRAHJA E SISTEMIT M.ETNIK</t>
  </si>
  <si>
    <t xml:space="preserve">    58 INTERNACIONAL CIVIL OFFICE - ICO</t>
  </si>
  <si>
    <t>Suficit/Deficit</t>
  </si>
  <si>
    <t>Realizimi %</t>
  </si>
  <si>
    <t>Tabela e Projekteve Sipas Fondit Burimor 32-93 Të Hyrat nga Donatorët e Jashtëm</t>
  </si>
  <si>
    <t xml:space="preserve">      30 PASURITË JOFINANCIARE</t>
  </si>
  <si>
    <t xml:space="preserve">      13 MALLRA DHE SHËRBIME</t>
  </si>
  <si>
    <t xml:space="preserve">      11 PAGA DHE SHTESA</t>
  </si>
  <si>
    <t xml:space="preserve">    95040 ARSIMI I MESËM - KAMENICË</t>
  </si>
  <si>
    <t xml:space="preserve">    93840 ARSIMI FILLOR - KAMENICË</t>
  </si>
  <si>
    <t xml:space="preserve">    92770 ARSIMI PARAFILLOR   ÇERDHET - KAMENICË</t>
  </si>
  <si>
    <t xml:space="preserve">      20 SUBVENCIONE DHE TRANSFERE</t>
  </si>
  <si>
    <t xml:space="preserve">      14 SHPENZIME KOMUNALE</t>
  </si>
  <si>
    <t xml:space="preserve">    92145 ADMINISTRATA - KAMENICË</t>
  </si>
  <si>
    <t xml:space="preserve">    85069 PËRKRAHJA E RINISË-KAMENICË</t>
  </si>
  <si>
    <t xml:space="preserve">    85029 SHËRBIMET KULTURORE - KAMENICË</t>
  </si>
  <si>
    <t xml:space="preserve">    75642 SHËRBIMET REZIDENCIALE - KAMENICË</t>
  </si>
  <si>
    <t xml:space="preserve">    75641 SHËRBIMET SOCIALE - KAMENICË</t>
  </si>
  <si>
    <t xml:space="preserve">    74750 SHËRBIMET E KUJDESIT PRIMAR SHËNDETËSOR - KAMENICË</t>
  </si>
  <si>
    <t xml:space="preserve">    73038 ADMINISTRATA - KAMENICË</t>
  </si>
  <si>
    <t xml:space="preserve">    66650 PLANIFIKIMI MJEDISI   INSPEKCIONI - KAMENICË</t>
  </si>
  <si>
    <t xml:space="preserve">    66450 PLANIFIKIMI URBANIZMI INSPEKCIONI - KAMENICË</t>
  </si>
  <si>
    <t xml:space="preserve">    65145 SHËRBIMET KADASTRALE - KAMENICË</t>
  </si>
  <si>
    <t xml:space="preserve">    48029 PLANIFIKIMI DHE ZHVILLIMI EKONOMIK - KAMENICË</t>
  </si>
  <si>
    <t xml:space="preserve">    47029 BUJQËSIA - KAMENICË</t>
  </si>
  <si>
    <t xml:space="preserve">    19645 ZYRA LOKALE E KOMUNITETEVE - KAMENICË</t>
  </si>
  <si>
    <t xml:space="preserve">    18433 ZJARRFIKËSIT INSPEKTIMET - KAMENICË</t>
  </si>
  <si>
    <t xml:space="preserve">    18189 INFRASTRUKTURA PUBLIKE - KAMENICË</t>
  </si>
  <si>
    <t xml:space="preserve">    17529 BUXHETI - KAMENICË</t>
  </si>
  <si>
    <t xml:space="preserve">    16929 ZYRA E KUVENDIT KOMUNAL - KAMENICË</t>
  </si>
  <si>
    <t xml:space="preserve">    16529 ÇËSHTJE GJINORE - KAMENICË</t>
  </si>
  <si>
    <t xml:space="preserve">    16329 ADMINISTRATA - KAMENICË</t>
  </si>
  <si>
    <t xml:space="preserve">    16029 ZYRA E KRYETARIT - KAMENICË</t>
  </si>
  <si>
    <t xml:space="preserve">Raporti I shpenzimeve për vitin 2025 sipas drejtorive </t>
  </si>
  <si>
    <t>Të Hyrat nga Veterenarija</t>
  </si>
  <si>
    <t xml:space="preserve">1.9.2 Participimet  Qerdhe </t>
  </si>
  <si>
    <t xml:space="preserve">1.9.1 Participimet ARSIMI Te rritur </t>
  </si>
  <si>
    <t>1.7.1 Participimet (QKMF)</t>
  </si>
  <si>
    <t>Tax për legalizimin e objekteve</t>
  </si>
  <si>
    <t>1.5.2 Taksa regjistrim I trashigimis</t>
  </si>
  <si>
    <t>1.3.1 Taksa regjistrim i automjeteve</t>
  </si>
  <si>
    <t>1.2.4 Qiraja nga objektet publike</t>
  </si>
  <si>
    <t>1.2.3 Taksa për ushtrim të veprimtaries afariste</t>
  </si>
  <si>
    <t>Të Hyrat nga shitja e pasurisë</t>
  </si>
  <si>
    <t xml:space="preserve"> Taksa certifikata tjera</t>
  </si>
  <si>
    <t>Dhjetor</t>
  </si>
  <si>
    <t>Nentor</t>
  </si>
  <si>
    <t>Tetor</t>
  </si>
  <si>
    <t>Shtator</t>
  </si>
  <si>
    <t>Gusht</t>
  </si>
  <si>
    <t>Korrik</t>
  </si>
  <si>
    <t>Qershor</t>
  </si>
  <si>
    <t xml:space="preserve">Maj </t>
  </si>
  <si>
    <t>Prill</t>
  </si>
  <si>
    <t>Mars</t>
  </si>
  <si>
    <t>Shkurt</t>
  </si>
  <si>
    <t>Janar</t>
  </si>
  <si>
    <t>Të Hyrat Vetanake për Vitin 2025  Kamenicë -653</t>
  </si>
  <si>
    <t xml:space="preserve">    38 REZERVAT</t>
  </si>
  <si>
    <t xml:space="preserve">    30 PASURITË JOFINANCIARE</t>
  </si>
  <si>
    <t xml:space="preserve">    20 SUBVENCIONE DHE TRANSFERE</t>
  </si>
  <si>
    <t xml:space="preserve">    14 SHPENZIME KOMUNALE</t>
  </si>
  <si>
    <t xml:space="preserve">    13 MALLRA DHE SHËRBIME</t>
  </si>
  <si>
    <t xml:space="preserve">    11 PAGA DHE SHTESA</t>
  </si>
  <si>
    <t>E</t>
  </si>
  <si>
    <t>A - ( C + D )</t>
  </si>
  <si>
    <t>D</t>
  </si>
  <si>
    <t>C</t>
  </si>
  <si>
    <t>A - B</t>
  </si>
  <si>
    <t>B</t>
  </si>
  <si>
    <t>A</t>
  </si>
  <si>
    <t>SUBCL</t>
  </si>
  <si>
    <t>Bilanci</t>
  </si>
  <si>
    <t>Aktuali</t>
  </si>
  <si>
    <t>E paalokuar</t>
  </si>
  <si>
    <t>Alokuar</t>
  </si>
  <si>
    <t>Buxheti Aktual</t>
  </si>
  <si>
    <t>Realizimi I buxhetit sipas kategorive ekonomike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</si>
</sst>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X_D_R_-;\-* #,##0.00\ _X_D_R_-;_-* &quot;-&quot;??\ _X_D_R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8"/>
      <color rgb="FF000000"/>
      <name val="Book Antiqua"/>
      <family val="1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4" tint="0.59999389629810485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7"/>
      <color indexed="8"/>
      <name val="Arial"/>
    </font>
    <font>
      <b/>
      <sz val="10"/>
      <color indexed="8"/>
      <name val="Arial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36" fillId="0" borderId="0"/>
  </cellStyleXfs>
  <cellXfs count="355">
    <xf numFmtId="0" fontId="0" fillId="0" borderId="0" xfId="0"/>
    <xf numFmtId="10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2" fontId="4" fillId="3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4" fontId="6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/>
    <xf numFmtId="0" fontId="0" fillId="4" borderId="0" xfId="0" applyFill="1" applyAlignment="1">
      <alignment horizontal="right"/>
    </xf>
    <xf numFmtId="4" fontId="7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/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/>
    <xf numFmtId="4" fontId="6" fillId="2" borderId="2" xfId="0" applyNumberFormat="1" applyFont="1" applyFill="1" applyBorder="1" applyAlignment="1">
      <alignment vertical="top" shrinkToFi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4" fontId="7" fillId="4" borderId="2" xfId="0" applyNumberFormat="1" applyFont="1" applyFill="1" applyBorder="1" applyAlignment="1">
      <alignment vertical="top" shrinkToFit="1"/>
    </xf>
    <xf numFmtId="164" fontId="6" fillId="2" borderId="2" xfId="2" applyFont="1" applyFill="1" applyBorder="1" applyAlignment="1">
      <alignment horizontal="right" vertical="center"/>
    </xf>
    <xf numFmtId="164" fontId="7" fillId="2" borderId="2" xfId="2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top" shrinkToFit="1"/>
    </xf>
    <xf numFmtId="164" fontId="7" fillId="4" borderId="2" xfId="2" applyFont="1" applyFill="1" applyBorder="1" applyAlignment="1">
      <alignment horizontal="right" vertical="center"/>
    </xf>
    <xf numFmtId="43" fontId="6" fillId="0" borderId="2" xfId="1" applyFont="1" applyBorder="1" applyAlignment="1">
      <alignment vertical="top" shrinkToFit="1"/>
    </xf>
    <xf numFmtId="2" fontId="6" fillId="0" borderId="2" xfId="0" applyNumberFormat="1" applyFont="1" applyBorder="1" applyAlignment="1">
      <alignment vertical="top" shrinkToFit="1"/>
    </xf>
    <xf numFmtId="0" fontId="9" fillId="0" borderId="3" xfId="0" applyFont="1" applyBorder="1" applyAlignment="1">
      <alignment vertical="center" wrapText="1"/>
    </xf>
    <xf numFmtId="164" fontId="6" fillId="2" borderId="2" xfId="2" applyFont="1" applyFill="1" applyBorder="1" applyAlignment="1">
      <alignment vertical="top" shrinkToFit="1"/>
    </xf>
    <xf numFmtId="0" fontId="9" fillId="2" borderId="2" xfId="0" applyFont="1" applyFill="1" applyBorder="1" applyAlignment="1">
      <alignment vertical="center" wrapText="1"/>
    </xf>
    <xf numFmtId="165" fontId="0" fillId="0" borderId="0" xfId="0" applyNumberFormat="1"/>
    <xf numFmtId="43" fontId="0" fillId="0" borderId="0" xfId="0" applyNumberFormat="1"/>
    <xf numFmtId="43" fontId="0" fillId="0" borderId="0" xfId="1" applyFont="1"/>
    <xf numFmtId="164" fontId="10" fillId="2" borderId="2" xfId="2" applyFont="1" applyFill="1" applyBorder="1" applyAlignment="1">
      <alignment wrapText="1"/>
    </xf>
    <xf numFmtId="164" fontId="10" fillId="0" borderId="2" xfId="2" applyFont="1" applyFill="1" applyBorder="1" applyAlignment="1">
      <alignment wrapText="1"/>
    </xf>
    <xf numFmtId="43" fontId="10" fillId="0" borderId="2" xfId="1" applyFont="1" applyBorder="1" applyAlignment="1">
      <alignment wrapText="1"/>
    </xf>
    <xf numFmtId="164" fontId="6" fillId="2" borderId="2" xfId="2" applyFont="1" applyFill="1" applyBorder="1" applyAlignment="1">
      <alignment horizontal="right" vertical="center" wrapText="1"/>
    </xf>
    <xf numFmtId="43" fontId="6" fillId="2" borderId="2" xfId="1" applyFont="1" applyFill="1" applyBorder="1" applyAlignment="1">
      <alignment vertical="top" shrinkToFit="1"/>
    </xf>
    <xf numFmtId="164" fontId="10" fillId="0" borderId="2" xfId="2" applyFont="1" applyBorder="1"/>
    <xf numFmtId="164" fontId="0" fillId="0" borderId="0" xfId="0" applyNumberFormat="1"/>
    <xf numFmtId="164" fontId="7" fillId="4" borderId="2" xfId="2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justify" vertical="center" wrapText="1"/>
    </xf>
    <xf numFmtId="4" fontId="0" fillId="0" borderId="0" xfId="0" applyNumberFormat="1"/>
    <xf numFmtId="0" fontId="4" fillId="4" borderId="2" xfId="0" applyFont="1" applyFill="1" applyBorder="1" applyAlignment="1">
      <alignment horizontal="left" vertical="center" wrapText="1" indent="1"/>
    </xf>
    <xf numFmtId="164" fontId="11" fillId="4" borderId="4" xfId="2" applyFont="1" applyFill="1" applyBorder="1" applyAlignment="1" applyProtection="1">
      <alignment horizontal="right" vertical="center" indent="1"/>
    </xf>
    <xf numFmtId="0" fontId="4" fillId="4" borderId="4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164" fontId="7" fillId="3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 wrapText="1"/>
    </xf>
    <xf numFmtId="0" fontId="15" fillId="0" borderId="0" xfId="3"/>
    <xf numFmtId="0" fontId="16" fillId="0" borderId="0" xfId="3" applyFont="1"/>
    <xf numFmtId="4" fontId="17" fillId="7" borderId="12" xfId="3" applyNumberFormat="1" applyFont="1" applyFill="1" applyBorder="1" applyAlignment="1">
      <alignment horizontal="right" vertical="center" wrapText="1"/>
    </xf>
    <xf numFmtId="0" fontId="18" fillId="7" borderId="12" xfId="3" applyFont="1" applyFill="1" applyBorder="1" applyAlignment="1">
      <alignment horizontal="center" vertical="center" wrapText="1"/>
    </xf>
    <xf numFmtId="0" fontId="18" fillId="7" borderId="13" xfId="3" applyFont="1" applyFill="1" applyBorder="1" applyAlignment="1">
      <alignment horizontal="center" vertical="center" wrapText="1"/>
    </xf>
    <xf numFmtId="165" fontId="18" fillId="7" borderId="14" xfId="3" applyNumberFormat="1" applyFont="1" applyFill="1" applyBorder="1" applyAlignment="1">
      <alignment horizontal="center" vertical="center" wrapText="1"/>
    </xf>
    <xf numFmtId="0" fontId="19" fillId="7" borderId="12" xfId="3" applyFont="1" applyFill="1" applyBorder="1" applyAlignment="1">
      <alignment horizontal="left" vertical="center" wrapText="1"/>
    </xf>
    <xf numFmtId="0" fontId="19" fillId="7" borderId="13" xfId="3" applyFont="1" applyFill="1" applyBorder="1" applyAlignment="1">
      <alignment horizontal="left" vertical="center" wrapText="1"/>
    </xf>
    <xf numFmtId="0" fontId="19" fillId="7" borderId="14" xfId="3" applyFont="1" applyFill="1" applyBorder="1" applyAlignment="1">
      <alignment horizontal="left" vertical="center" wrapText="1"/>
    </xf>
    <xf numFmtId="0" fontId="20" fillId="7" borderId="0" xfId="3" applyFont="1" applyFill="1" applyAlignment="1">
      <alignment horizontal="left" vertical="top" wrapText="1"/>
    </xf>
    <xf numFmtId="4" fontId="15" fillId="0" borderId="0" xfId="3" applyNumberFormat="1"/>
    <xf numFmtId="4" fontId="21" fillId="7" borderId="15" xfId="3" applyNumberFormat="1" applyFont="1" applyFill="1" applyBorder="1" applyAlignment="1">
      <alignment horizontal="right" vertical="center" wrapText="1"/>
    </xf>
    <xf numFmtId="4" fontId="21" fillId="7" borderId="15" xfId="3" applyNumberFormat="1" applyFont="1" applyFill="1" applyBorder="1" applyAlignment="1">
      <alignment horizontal="right" vertical="center" wrapText="1"/>
    </xf>
    <xf numFmtId="4" fontId="21" fillId="7" borderId="16" xfId="3" applyNumberFormat="1" applyFont="1" applyFill="1" applyBorder="1" applyAlignment="1">
      <alignment horizontal="right" vertical="center" wrapText="1"/>
    </xf>
    <xf numFmtId="4" fontId="21" fillId="7" borderId="17" xfId="3" applyNumberFormat="1" applyFont="1" applyFill="1" applyBorder="1" applyAlignment="1">
      <alignment horizontal="right" vertical="center" wrapText="1"/>
    </xf>
    <xf numFmtId="164" fontId="21" fillId="7" borderId="15" xfId="4" applyFont="1" applyFill="1" applyBorder="1" applyAlignment="1" applyProtection="1">
      <alignment horizontal="center" vertical="center" wrapText="1"/>
    </xf>
    <xf numFmtId="164" fontId="21" fillId="7" borderId="16" xfId="4" applyFont="1" applyFill="1" applyBorder="1" applyAlignment="1" applyProtection="1">
      <alignment horizontal="center" vertical="center" wrapText="1"/>
    </xf>
    <xf numFmtId="164" fontId="21" fillId="7" borderId="17" xfId="4" applyFont="1" applyFill="1" applyBorder="1" applyAlignment="1" applyProtection="1">
      <alignment horizontal="center" vertical="center" wrapText="1"/>
    </xf>
    <xf numFmtId="0" fontId="22" fillId="7" borderId="15" xfId="3" applyFont="1" applyFill="1" applyBorder="1" applyAlignment="1">
      <alignment horizontal="left" vertical="center" wrapText="1"/>
    </xf>
    <xf numFmtId="0" fontId="22" fillId="7" borderId="16" xfId="3" applyFont="1" applyFill="1" applyBorder="1" applyAlignment="1">
      <alignment horizontal="left" vertical="center" wrapText="1"/>
    </xf>
    <xf numFmtId="0" fontId="22" fillId="7" borderId="17" xfId="3" applyFont="1" applyFill="1" applyBorder="1" applyAlignment="1">
      <alignment horizontal="left" vertical="center" wrapText="1"/>
    </xf>
    <xf numFmtId="164" fontId="0" fillId="0" borderId="0" xfId="4" applyFont="1"/>
    <xf numFmtId="4" fontId="21" fillId="7" borderId="18" xfId="3" applyNumberFormat="1" applyFont="1" applyFill="1" applyBorder="1" applyAlignment="1">
      <alignment horizontal="right" vertical="center" wrapText="1"/>
    </xf>
    <xf numFmtId="4" fontId="21" fillId="7" borderId="18" xfId="3" applyNumberFormat="1" applyFont="1" applyFill="1" applyBorder="1" applyAlignment="1">
      <alignment horizontal="right" vertical="center" wrapText="1"/>
    </xf>
    <xf numFmtId="4" fontId="21" fillId="7" borderId="19" xfId="3" applyNumberFormat="1" applyFont="1" applyFill="1" applyBorder="1" applyAlignment="1">
      <alignment horizontal="right" vertical="center" wrapText="1"/>
    </xf>
    <xf numFmtId="4" fontId="21" fillId="7" borderId="20" xfId="3" applyNumberFormat="1" applyFont="1" applyFill="1" applyBorder="1" applyAlignment="1">
      <alignment horizontal="right" vertical="center" wrapText="1"/>
    </xf>
    <xf numFmtId="164" fontId="21" fillId="7" borderId="18" xfId="4" applyFont="1" applyFill="1" applyBorder="1" applyAlignment="1" applyProtection="1">
      <alignment horizontal="center" vertical="center" wrapText="1"/>
    </xf>
    <xf numFmtId="164" fontId="21" fillId="7" borderId="19" xfId="4" applyFont="1" applyFill="1" applyBorder="1" applyAlignment="1" applyProtection="1">
      <alignment horizontal="center" vertical="center" wrapText="1"/>
    </xf>
    <xf numFmtId="164" fontId="21" fillId="7" borderId="20" xfId="4" applyFont="1" applyFill="1" applyBorder="1" applyAlignment="1" applyProtection="1">
      <alignment horizontal="center" vertical="center" wrapText="1"/>
    </xf>
    <xf numFmtId="0" fontId="22" fillId="7" borderId="18" xfId="3" applyFont="1" applyFill="1" applyBorder="1" applyAlignment="1">
      <alignment horizontal="left" vertical="center" wrapText="1"/>
    </xf>
    <xf numFmtId="0" fontId="22" fillId="7" borderId="19" xfId="3" applyFont="1" applyFill="1" applyBorder="1" applyAlignment="1">
      <alignment horizontal="left" vertical="center" wrapText="1"/>
    </xf>
    <xf numFmtId="0" fontId="22" fillId="7" borderId="20" xfId="3" applyFont="1" applyFill="1" applyBorder="1" applyAlignment="1">
      <alignment horizontal="left" vertical="center" wrapText="1"/>
    </xf>
    <xf numFmtId="0" fontId="17" fillId="7" borderId="21" xfId="3" applyFont="1" applyFill="1" applyBorder="1" applyAlignment="1">
      <alignment horizontal="center" vertical="center" wrapText="1"/>
    </xf>
    <xf numFmtId="0" fontId="17" fillId="7" borderId="21" xfId="3" applyFont="1" applyFill="1" applyBorder="1" applyAlignment="1">
      <alignment horizontal="center" vertical="center" wrapText="1"/>
    </xf>
    <xf numFmtId="0" fontId="17" fillId="7" borderId="22" xfId="3" applyFont="1" applyFill="1" applyBorder="1" applyAlignment="1">
      <alignment horizontal="center" vertical="center" wrapText="1"/>
    </xf>
    <xf numFmtId="0" fontId="17" fillId="7" borderId="23" xfId="3" applyFont="1" applyFill="1" applyBorder="1" applyAlignment="1">
      <alignment horizontal="center" vertical="center" wrapText="1"/>
    </xf>
    <xf numFmtId="0" fontId="23" fillId="7" borderId="21" xfId="3" applyFont="1" applyFill="1" applyBorder="1" applyAlignment="1">
      <alignment horizontal="left" vertical="center" wrapText="1"/>
    </xf>
    <xf numFmtId="0" fontId="23" fillId="7" borderId="22" xfId="3" applyFont="1" applyFill="1" applyBorder="1" applyAlignment="1">
      <alignment horizontal="left" vertical="center" wrapText="1"/>
    </xf>
    <xf numFmtId="0" fontId="23" fillId="7" borderId="23" xfId="3" applyFont="1" applyFill="1" applyBorder="1" applyAlignment="1">
      <alignment horizontal="left" vertical="center" wrapText="1"/>
    </xf>
    <xf numFmtId="0" fontId="21" fillId="7" borderId="0" xfId="3" applyFont="1" applyFill="1" applyAlignment="1">
      <alignment horizontal="left" vertical="center" wrapText="1"/>
    </xf>
    <xf numFmtId="0" fontId="17" fillId="7" borderId="0" xfId="3" applyFont="1" applyFill="1" applyAlignment="1">
      <alignment horizontal="left" vertical="center" wrapText="1"/>
    </xf>
    <xf numFmtId="0" fontId="17" fillId="7" borderId="0" xfId="3" applyFont="1" applyFill="1" applyAlignment="1">
      <alignment horizontal="left" vertical="center" wrapText="1"/>
    </xf>
    <xf numFmtId="0" fontId="17" fillId="7" borderId="0" xfId="3" applyFont="1" applyFill="1" applyAlignment="1">
      <alignment horizontal="left" vertical="center"/>
    </xf>
    <xf numFmtId="0" fontId="24" fillId="7" borderId="0" xfId="3" applyFont="1" applyFill="1" applyAlignment="1">
      <alignment horizontal="left" vertical="center"/>
    </xf>
    <xf numFmtId="0" fontId="24" fillId="7" borderId="0" xfId="3" applyFont="1" applyFill="1" applyAlignment="1">
      <alignment vertical="center"/>
    </xf>
    <xf numFmtId="0" fontId="17" fillId="7" borderId="0" xfId="3" applyFont="1" applyFill="1" applyAlignment="1">
      <alignment vertical="center"/>
    </xf>
    <xf numFmtId="0" fontId="23" fillId="7" borderId="0" xfId="3" applyFont="1" applyFill="1" applyAlignment="1">
      <alignment horizontal="center" vertical="center" wrapText="1"/>
    </xf>
    <xf numFmtId="0" fontId="23" fillId="7" borderId="0" xfId="3" applyFont="1" applyFill="1" applyAlignment="1">
      <alignment horizontal="center" vertical="center" wrapText="1"/>
    </xf>
    <xf numFmtId="0" fontId="0" fillId="0" borderId="2" xfId="0" applyBorder="1"/>
    <xf numFmtId="165" fontId="15" fillId="0" borderId="0" xfId="3" applyNumberFormat="1"/>
    <xf numFmtId="164" fontId="0" fillId="0" borderId="25" xfId="4" applyFont="1" applyBorder="1" applyAlignment="1">
      <alignment horizontal="center"/>
    </xf>
    <xf numFmtId="4" fontId="24" fillId="7" borderId="26" xfId="3" applyNumberFormat="1" applyFont="1" applyFill="1" applyBorder="1" applyAlignment="1">
      <alignment horizontal="right" vertical="center" wrapText="1"/>
    </xf>
    <xf numFmtId="4" fontId="24" fillId="7" borderId="27" xfId="3" applyNumberFormat="1" applyFont="1" applyFill="1" applyBorder="1" applyAlignment="1">
      <alignment horizontal="right" vertical="center" wrapText="1"/>
    </xf>
    <xf numFmtId="4" fontId="24" fillId="7" borderId="26" xfId="3" applyNumberFormat="1" applyFont="1" applyFill="1" applyBorder="1" applyAlignment="1">
      <alignment horizontal="right" vertical="center" wrapText="1"/>
    </xf>
    <xf numFmtId="4" fontId="24" fillId="7" borderId="26" xfId="3" applyNumberFormat="1" applyFont="1" applyFill="1" applyBorder="1" applyAlignment="1">
      <alignment horizontal="center" vertical="center" wrapText="1"/>
    </xf>
    <xf numFmtId="4" fontId="24" fillId="7" borderId="27" xfId="3" applyNumberFormat="1" applyFont="1" applyFill="1" applyBorder="1" applyAlignment="1">
      <alignment horizontal="right" vertical="center" wrapText="1"/>
    </xf>
    <xf numFmtId="4" fontId="24" fillId="7" borderId="28" xfId="3" applyNumberFormat="1" applyFont="1" applyFill="1" applyBorder="1" applyAlignment="1">
      <alignment horizontal="right" vertical="center" wrapText="1"/>
    </xf>
    <xf numFmtId="0" fontId="24" fillId="7" borderId="27" xfId="3" applyFont="1" applyFill="1" applyBorder="1" applyAlignment="1">
      <alignment horizontal="left" vertical="center" wrapText="1"/>
    </xf>
    <xf numFmtId="0" fontId="24" fillId="7" borderId="29" xfId="3" applyFont="1" applyFill="1" applyBorder="1" applyAlignment="1">
      <alignment horizontal="left" vertical="center" wrapText="1"/>
    </xf>
    <xf numFmtId="0" fontId="24" fillId="7" borderId="30" xfId="3" applyFont="1" applyFill="1" applyBorder="1" applyAlignment="1">
      <alignment horizontal="left" vertical="center" wrapText="1"/>
    </xf>
    <xf numFmtId="0" fontId="20" fillId="7" borderId="2" xfId="3" applyFont="1" applyFill="1" applyBorder="1" applyAlignment="1">
      <alignment horizontal="left" vertical="top" wrapText="1"/>
    </xf>
    <xf numFmtId="4" fontId="22" fillId="7" borderId="26" xfId="3" applyNumberFormat="1" applyFont="1" applyFill="1" applyBorder="1" applyAlignment="1">
      <alignment horizontal="right" vertical="center" wrapText="1"/>
    </xf>
    <xf numFmtId="4" fontId="22" fillId="7" borderId="27" xfId="3" applyNumberFormat="1" applyFont="1" applyFill="1" applyBorder="1" applyAlignment="1">
      <alignment horizontal="right" vertical="center" wrapText="1"/>
    </xf>
    <xf numFmtId="4" fontId="22" fillId="7" borderId="26" xfId="3" applyNumberFormat="1" applyFont="1" applyFill="1" applyBorder="1" applyAlignment="1">
      <alignment horizontal="right" vertical="center" wrapText="1"/>
    </xf>
    <xf numFmtId="4" fontId="22" fillId="7" borderId="0" xfId="3" applyNumberFormat="1" applyFont="1" applyFill="1" applyAlignment="1">
      <alignment horizontal="right" vertical="center" wrapText="1"/>
    </xf>
    <xf numFmtId="0" fontId="22" fillId="7" borderId="27" xfId="3" applyFont="1" applyFill="1" applyBorder="1" applyAlignment="1">
      <alignment horizontal="left" vertical="center" wrapText="1"/>
    </xf>
    <xf numFmtId="0" fontId="22" fillId="7" borderId="29" xfId="3" applyFont="1" applyFill="1" applyBorder="1" applyAlignment="1">
      <alignment horizontal="left" vertical="center" wrapText="1"/>
    </xf>
    <xf numFmtId="4" fontId="22" fillId="7" borderId="2" xfId="3" applyNumberFormat="1" applyFont="1" applyFill="1" applyBorder="1" applyAlignment="1">
      <alignment horizontal="right" vertical="center" wrapText="1"/>
    </xf>
    <xf numFmtId="0" fontId="22" fillId="7" borderId="26" xfId="3" applyFont="1" applyFill="1" applyBorder="1" applyAlignment="1">
      <alignment horizontal="left" vertical="center" wrapText="1"/>
    </xf>
    <xf numFmtId="0" fontId="22" fillId="7" borderId="27" xfId="3" applyFont="1" applyFill="1" applyBorder="1" applyAlignment="1">
      <alignment horizontal="left" vertical="center" wrapText="1"/>
    </xf>
    <xf numFmtId="0" fontId="17" fillId="7" borderId="26" xfId="3" applyFont="1" applyFill="1" applyBorder="1" applyAlignment="1">
      <alignment horizontal="center" vertical="center" wrapText="1"/>
    </xf>
    <xf numFmtId="0" fontId="17" fillId="7" borderId="26" xfId="3" applyFont="1" applyFill="1" applyBorder="1" applyAlignment="1">
      <alignment horizontal="center" vertical="center" wrapText="1"/>
    </xf>
    <xf numFmtId="0" fontId="17" fillId="7" borderId="27" xfId="3" applyFont="1" applyFill="1" applyBorder="1" applyAlignment="1">
      <alignment horizontal="center" vertical="center" wrapText="1"/>
    </xf>
    <xf numFmtId="0" fontId="17" fillId="7" borderId="27" xfId="3" applyFont="1" applyFill="1" applyBorder="1" applyAlignment="1">
      <alignment horizontal="center" vertical="center" wrapText="1"/>
    </xf>
    <xf numFmtId="0" fontId="24" fillId="7" borderId="0" xfId="3" applyFont="1" applyFill="1" applyAlignment="1">
      <alignment horizontal="center" vertical="center"/>
    </xf>
    <xf numFmtId="0" fontId="20" fillId="7" borderId="0" xfId="3" applyFont="1" applyFill="1" applyAlignment="1">
      <alignment horizontal="left" vertical="top" wrapText="1"/>
    </xf>
    <xf numFmtId="0" fontId="0" fillId="0" borderId="31" xfId="0" applyBorder="1" applyAlignment="1">
      <alignment horizontal="center"/>
    </xf>
    <xf numFmtId="0" fontId="2" fillId="0" borderId="2" xfId="2" applyNumberFormat="1" applyFont="1" applyBorder="1"/>
    <xf numFmtId="4" fontId="2" fillId="0" borderId="2" xfId="0" applyNumberFormat="1" applyFont="1" applyBorder="1"/>
    <xf numFmtId="4" fontId="25" fillId="9" borderId="32" xfId="0" applyNumberFormat="1" applyFont="1" applyFill="1" applyBorder="1" applyAlignment="1">
      <alignment horizontal="right" vertical="center" wrapText="1"/>
    </xf>
    <xf numFmtId="4" fontId="25" fillId="9" borderId="33" xfId="0" applyNumberFormat="1" applyFont="1" applyFill="1" applyBorder="1" applyAlignment="1">
      <alignment horizontal="right" vertical="center" wrapText="1"/>
    </xf>
    <xf numFmtId="4" fontId="26" fillId="9" borderId="33" xfId="0" applyNumberFormat="1" applyFont="1" applyFill="1" applyBorder="1" applyAlignment="1">
      <alignment horizontal="right" vertical="center" wrapText="1"/>
    </xf>
    <xf numFmtId="0" fontId="25" fillId="9" borderId="33" xfId="0" applyFont="1" applyFill="1" applyBorder="1" applyAlignment="1">
      <alignment horizontal="left" vertical="center" wrapText="1"/>
    </xf>
    <xf numFmtId="0" fontId="2" fillId="6" borderId="2" xfId="2" applyNumberFormat="1" applyFont="1" applyFill="1" applyBorder="1"/>
    <xf numFmtId="4" fontId="2" fillId="6" borderId="2" xfId="0" applyNumberFormat="1" applyFont="1" applyFill="1" applyBorder="1"/>
    <xf numFmtId="4" fontId="25" fillId="6" borderId="34" xfId="0" applyNumberFormat="1" applyFont="1" applyFill="1" applyBorder="1" applyAlignment="1">
      <alignment horizontal="center" vertical="center" wrapText="1"/>
    </xf>
    <xf numFmtId="4" fontId="25" fillId="6" borderId="35" xfId="0" applyNumberFormat="1" applyFont="1" applyFill="1" applyBorder="1" applyAlignment="1">
      <alignment horizontal="center" vertical="center" wrapText="1"/>
    </xf>
    <xf numFmtId="4" fontId="25" fillId="6" borderId="32" xfId="0" applyNumberFormat="1" applyFont="1" applyFill="1" applyBorder="1" applyAlignment="1">
      <alignment horizontal="center" vertical="center" wrapText="1"/>
    </xf>
    <xf numFmtId="4" fontId="26" fillId="6" borderId="33" xfId="0" applyNumberFormat="1" applyFont="1" applyFill="1" applyBorder="1" applyAlignment="1">
      <alignment horizontal="right" vertical="center" wrapText="1"/>
    </xf>
    <xf numFmtId="0" fontId="26" fillId="6" borderId="33" xfId="0" applyFont="1" applyFill="1" applyBorder="1" applyAlignment="1">
      <alignment horizontal="left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26" fillId="6" borderId="35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4" fontId="0" fillId="0" borderId="2" xfId="0" applyNumberFormat="1" applyBorder="1"/>
    <xf numFmtId="4" fontId="26" fillId="9" borderId="32" xfId="0" applyNumberFormat="1" applyFont="1" applyFill="1" applyBorder="1" applyAlignment="1">
      <alignment horizontal="right" vertical="center" wrapText="1"/>
    </xf>
    <xf numFmtId="0" fontId="26" fillId="9" borderId="33" xfId="0" applyFont="1" applyFill="1" applyBorder="1" applyAlignment="1">
      <alignment horizontal="left" vertical="center" wrapText="1"/>
    </xf>
    <xf numFmtId="4" fontId="26" fillId="9" borderId="34" xfId="0" applyNumberFormat="1" applyFont="1" applyFill="1" applyBorder="1" applyAlignment="1">
      <alignment vertical="center" wrapText="1"/>
    </xf>
    <xf numFmtId="4" fontId="26" fillId="9" borderId="35" xfId="0" applyNumberFormat="1" applyFont="1" applyFill="1" applyBorder="1" applyAlignment="1">
      <alignment vertical="center" wrapText="1"/>
    </xf>
    <xf numFmtId="4" fontId="26" fillId="9" borderId="32" xfId="0" applyNumberFormat="1" applyFont="1" applyFill="1" applyBorder="1" applyAlignment="1">
      <alignment vertical="center" wrapText="1"/>
    </xf>
    <xf numFmtId="4" fontId="26" fillId="9" borderId="33" xfId="0" applyNumberFormat="1" applyFont="1" applyFill="1" applyBorder="1" applyAlignment="1">
      <alignment horizontal="right" vertical="center" wrapText="1"/>
    </xf>
    <xf numFmtId="0" fontId="26" fillId="9" borderId="33" xfId="0" applyFont="1" applyFill="1" applyBorder="1" applyAlignment="1">
      <alignment horizontal="left" vertical="center" wrapText="1"/>
    </xf>
    <xf numFmtId="0" fontId="26" fillId="9" borderId="36" xfId="0" applyFont="1" applyFill="1" applyBorder="1" applyAlignment="1">
      <alignment horizontal="left" vertical="center" wrapText="1"/>
    </xf>
    <xf numFmtId="0" fontId="26" fillId="9" borderId="35" xfId="0" applyFont="1" applyFill="1" applyBorder="1" applyAlignment="1">
      <alignment horizontal="left" vertical="center" wrapText="1"/>
    </xf>
    <xf numFmtId="0" fontId="26" fillId="9" borderId="32" xfId="0" applyFont="1" applyFill="1" applyBorder="1" applyAlignment="1">
      <alignment horizontal="left" vertical="center" wrapText="1"/>
    </xf>
    <xf numFmtId="4" fontId="26" fillId="9" borderId="33" xfId="0" applyNumberFormat="1" applyFont="1" applyFill="1" applyBorder="1" applyAlignment="1">
      <alignment vertical="center" wrapText="1"/>
    </xf>
    <xf numFmtId="4" fontId="26" fillId="9" borderId="35" xfId="0" applyNumberFormat="1" applyFont="1" applyFill="1" applyBorder="1" applyAlignment="1">
      <alignment vertical="center" wrapText="1"/>
    </xf>
    <xf numFmtId="4" fontId="26" fillId="9" borderId="32" xfId="0" applyNumberFormat="1" applyFont="1" applyFill="1" applyBorder="1" applyAlignment="1">
      <alignment vertical="center" wrapText="1"/>
    </xf>
    <xf numFmtId="4" fontId="0" fillId="0" borderId="37" xfId="0" applyNumberFormat="1" applyBorder="1"/>
    <xf numFmtId="4" fontId="26" fillId="9" borderId="38" xfId="0" applyNumberFormat="1" applyFont="1" applyFill="1" applyBorder="1" applyAlignment="1">
      <alignment vertical="center" wrapText="1"/>
    </xf>
    <xf numFmtId="4" fontId="26" fillId="9" borderId="39" xfId="0" applyNumberFormat="1" applyFont="1" applyFill="1" applyBorder="1" applyAlignment="1">
      <alignment vertical="center" wrapText="1"/>
    </xf>
    <xf numFmtId="4" fontId="26" fillId="9" borderId="39" xfId="0" applyNumberFormat="1" applyFont="1" applyFill="1" applyBorder="1" applyAlignment="1">
      <alignment horizontal="right" vertical="center" wrapText="1"/>
    </xf>
    <xf numFmtId="0" fontId="26" fillId="9" borderId="39" xfId="0" applyFont="1" applyFill="1" applyBorder="1" applyAlignment="1">
      <alignment horizontal="left" vertical="center" wrapText="1"/>
    </xf>
    <xf numFmtId="0" fontId="0" fillId="2" borderId="37" xfId="0" applyFill="1" applyBorder="1"/>
    <xf numFmtId="164" fontId="26" fillId="2" borderId="2" xfId="2" applyFont="1" applyFill="1" applyBorder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0" fillId="6" borderId="2" xfId="0" applyFill="1" applyBorder="1"/>
    <xf numFmtId="0" fontId="26" fillId="6" borderId="2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164" fontId="2" fillId="0" borderId="2" xfId="2" applyFont="1" applyBorder="1"/>
    <xf numFmtId="0" fontId="25" fillId="2" borderId="2" xfId="0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164" fontId="0" fillId="0" borderId="2" xfId="2" applyFont="1" applyBorder="1"/>
    <xf numFmtId="4" fontId="26" fillId="9" borderId="2" xfId="0" applyNumberFormat="1" applyFont="1" applyFill="1" applyBorder="1" applyAlignment="1">
      <alignment horizontal="right" vertical="center" wrapText="1"/>
    </xf>
    <xf numFmtId="4" fontId="26" fillId="9" borderId="40" xfId="0" applyNumberFormat="1" applyFont="1" applyFill="1" applyBorder="1" applyAlignment="1">
      <alignment horizontal="right" vertical="center" wrapText="1"/>
    </xf>
    <xf numFmtId="4" fontId="26" fillId="9" borderId="41" xfId="0" applyNumberFormat="1" applyFont="1" applyFill="1" applyBorder="1" applyAlignment="1">
      <alignment horizontal="right" vertical="center" wrapText="1"/>
    </xf>
    <xf numFmtId="0" fontId="26" fillId="9" borderId="41" xfId="0" applyFont="1" applyFill="1" applyBorder="1" applyAlignment="1">
      <alignment horizontal="left" vertical="center" wrapText="1"/>
    </xf>
    <xf numFmtId="4" fontId="26" fillId="9" borderId="38" xfId="0" applyNumberFormat="1" applyFont="1" applyFill="1" applyBorder="1" applyAlignment="1">
      <alignment horizontal="right" vertical="center" wrapText="1"/>
    </xf>
    <xf numFmtId="0" fontId="0" fillId="2" borderId="2" xfId="0" applyFill="1" applyBorder="1"/>
    <xf numFmtId="164" fontId="26" fillId="2" borderId="2" xfId="2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5" fillId="2" borderId="2" xfId="0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vertical="center"/>
    </xf>
    <xf numFmtId="0" fontId="25" fillId="2" borderId="4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5" fillId="6" borderId="0" xfId="0" applyFont="1" applyFill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164" fontId="2" fillId="0" borderId="0" xfId="2" applyFont="1"/>
    <xf numFmtId="0" fontId="25" fillId="2" borderId="24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4" fontId="26" fillId="9" borderId="43" xfId="0" applyNumberFormat="1" applyFont="1" applyFill="1" applyBorder="1" applyAlignment="1">
      <alignment horizontal="center" vertical="center" wrapText="1"/>
    </xf>
    <xf numFmtId="4" fontId="26" fillId="9" borderId="44" xfId="0" applyNumberFormat="1" applyFont="1" applyFill="1" applyBorder="1" applyAlignment="1">
      <alignment horizontal="center" vertical="center" wrapText="1"/>
    </xf>
    <xf numFmtId="4" fontId="26" fillId="9" borderId="45" xfId="0" applyNumberFormat="1" applyFont="1" applyFill="1" applyBorder="1" applyAlignment="1">
      <alignment horizontal="center" vertical="center" wrapText="1"/>
    </xf>
    <xf numFmtId="4" fontId="26" fillId="9" borderId="37" xfId="0" applyNumberFormat="1" applyFont="1" applyFill="1" applyBorder="1" applyAlignment="1">
      <alignment horizontal="right" vertical="center" wrapText="1"/>
    </xf>
    <xf numFmtId="0" fontId="26" fillId="9" borderId="37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center" vertical="center" wrapText="1"/>
    </xf>
    <xf numFmtId="0" fontId="26" fillId="9" borderId="44" xfId="0" applyFont="1" applyFill="1" applyBorder="1" applyAlignment="1">
      <alignment horizontal="center" vertical="center" wrapText="1"/>
    </xf>
    <xf numFmtId="0" fontId="26" fillId="9" borderId="45" xfId="0" applyFont="1" applyFill="1" applyBorder="1" applyAlignment="1">
      <alignment horizontal="center" vertical="center" wrapText="1"/>
    </xf>
    <xf numFmtId="4" fontId="26" fillId="9" borderId="1" xfId="0" applyNumberFormat="1" applyFont="1" applyFill="1" applyBorder="1" applyAlignment="1">
      <alignment horizontal="center" vertical="center" wrapText="1"/>
    </xf>
    <xf numFmtId="4" fontId="26" fillId="9" borderId="24" xfId="0" applyNumberFormat="1" applyFont="1" applyFill="1" applyBorder="1" applyAlignment="1">
      <alignment horizontal="center" vertical="center" wrapText="1"/>
    </xf>
    <xf numFmtId="4" fontId="26" fillId="9" borderId="5" xfId="0" applyNumberFormat="1" applyFont="1" applyFill="1" applyBorder="1" applyAlignment="1">
      <alignment horizontal="center" vertical="center" wrapText="1"/>
    </xf>
    <xf numFmtId="4" fontId="26" fillId="9" borderId="2" xfId="0" applyNumberFormat="1" applyFont="1" applyFill="1" applyBorder="1" applyAlignment="1">
      <alignment horizontal="right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6" fillId="9" borderId="24" xfId="0" applyFont="1" applyFill="1" applyBorder="1" applyAlignment="1">
      <alignment horizontal="left" vertical="center" wrapText="1"/>
    </xf>
    <xf numFmtId="0" fontId="26" fillId="9" borderId="5" xfId="0" applyFont="1" applyFill="1" applyBorder="1" applyAlignment="1">
      <alignment horizontal="left" vertical="center" wrapText="1"/>
    </xf>
    <xf numFmtId="164" fontId="0" fillId="0" borderId="4" xfId="2" applyFont="1" applyBorder="1"/>
    <xf numFmtId="4" fontId="26" fillId="9" borderId="4" xfId="0" applyNumberFormat="1" applyFont="1" applyFill="1" applyBorder="1" applyAlignment="1">
      <alignment horizontal="right" vertical="center" wrapText="1"/>
    </xf>
    <xf numFmtId="0" fontId="26" fillId="9" borderId="40" xfId="0" applyFont="1" applyFill="1" applyBorder="1" applyAlignment="1">
      <alignment horizontal="left" vertical="center" wrapText="1"/>
    </xf>
    <xf numFmtId="4" fontId="26" fillId="9" borderId="34" xfId="0" applyNumberFormat="1" applyFont="1" applyFill="1" applyBorder="1" applyAlignment="1">
      <alignment horizontal="center" vertical="center" wrapText="1"/>
    </xf>
    <xf numFmtId="4" fontId="26" fillId="9" borderId="35" xfId="0" applyNumberFormat="1" applyFont="1" applyFill="1" applyBorder="1" applyAlignment="1">
      <alignment horizontal="center" vertical="center" wrapText="1"/>
    </xf>
    <xf numFmtId="4" fontId="26" fillId="9" borderId="32" xfId="0" applyNumberFormat="1" applyFont="1" applyFill="1" applyBorder="1" applyAlignment="1">
      <alignment horizontal="center" vertical="center" wrapText="1"/>
    </xf>
    <xf numFmtId="4" fontId="26" fillId="9" borderId="34" xfId="0" applyNumberFormat="1" applyFont="1" applyFill="1" applyBorder="1" applyAlignment="1">
      <alignment horizontal="right" vertical="center" wrapText="1"/>
    </xf>
    <xf numFmtId="4" fontId="26" fillId="9" borderId="35" xfId="0" applyNumberFormat="1" applyFont="1" applyFill="1" applyBorder="1" applyAlignment="1">
      <alignment horizontal="right" vertical="center" wrapText="1"/>
    </xf>
    <xf numFmtId="0" fontId="26" fillId="9" borderId="36" xfId="0" applyFont="1" applyFill="1" applyBorder="1" applyAlignment="1">
      <alignment horizontal="center" vertical="center" wrapText="1"/>
    </xf>
    <xf numFmtId="0" fontId="26" fillId="9" borderId="35" xfId="0" applyFont="1" applyFill="1" applyBorder="1" applyAlignment="1">
      <alignment horizontal="center" vertical="center" wrapText="1"/>
    </xf>
    <xf numFmtId="0" fontId="26" fillId="9" borderId="32" xfId="0" applyFont="1" applyFill="1" applyBorder="1" applyAlignment="1">
      <alignment horizontal="center" vertical="center" wrapText="1"/>
    </xf>
    <xf numFmtId="164" fontId="0" fillId="0" borderId="37" xfId="2" applyFont="1" applyBorder="1" applyAlignment="1">
      <alignment horizontal="center"/>
    </xf>
    <xf numFmtId="4" fontId="26" fillId="9" borderId="46" xfId="0" applyNumberFormat="1" applyFont="1" applyFill="1" applyBorder="1" applyAlignment="1">
      <alignment horizontal="right" vertical="center" wrapText="1"/>
    </xf>
    <xf numFmtId="4" fontId="26" fillId="9" borderId="47" xfId="0" applyNumberFormat="1" applyFont="1" applyFill="1" applyBorder="1" applyAlignment="1">
      <alignment horizontal="right" vertical="center" wrapText="1"/>
    </xf>
    <xf numFmtId="4" fontId="26" fillId="9" borderId="33" xfId="0" applyNumberFormat="1" applyFont="1" applyFill="1" applyBorder="1" applyAlignment="1">
      <alignment vertical="center" wrapText="1"/>
    </xf>
    <xf numFmtId="0" fontId="26" fillId="9" borderId="33" xfId="0" applyFont="1" applyFill="1" applyBorder="1" applyAlignment="1">
      <alignment vertical="center" wrapText="1"/>
    </xf>
    <xf numFmtId="0" fontId="26" fillId="9" borderId="48" xfId="0" applyFont="1" applyFill="1" applyBorder="1" applyAlignment="1">
      <alignment horizontal="left" vertical="center" wrapText="1"/>
    </xf>
    <xf numFmtId="0" fontId="26" fillId="9" borderId="47" xfId="0" applyFont="1" applyFill="1" applyBorder="1" applyAlignment="1">
      <alignment horizontal="left" vertical="center" wrapText="1"/>
    </xf>
    <xf numFmtId="0" fontId="26" fillId="9" borderId="38" xfId="0" applyFont="1" applyFill="1" applyBorder="1" applyAlignment="1">
      <alignment horizontal="left" vertical="center" wrapText="1"/>
    </xf>
    <xf numFmtId="164" fontId="0" fillId="0" borderId="4" xfId="2" applyFont="1" applyBorder="1" applyAlignment="1">
      <alignment horizontal="center"/>
    </xf>
    <xf numFmtId="4" fontId="26" fillId="9" borderId="49" xfId="0" applyNumberFormat="1" applyFont="1" applyFill="1" applyBorder="1" applyAlignment="1">
      <alignment horizontal="right" vertical="center" wrapText="1"/>
    </xf>
    <xf numFmtId="4" fontId="26" fillId="9" borderId="31" xfId="0" applyNumberFormat="1" applyFont="1" applyFill="1" applyBorder="1" applyAlignment="1">
      <alignment horizontal="right" vertical="center" wrapText="1"/>
    </xf>
    <xf numFmtId="0" fontId="26" fillId="9" borderId="50" xfId="0" applyFont="1" applyFill="1" applyBorder="1" applyAlignment="1">
      <alignment horizontal="left" vertical="center" wrapText="1"/>
    </xf>
    <xf numFmtId="0" fontId="26" fillId="9" borderId="31" xfId="0" applyFont="1" applyFill="1" applyBorder="1" applyAlignment="1">
      <alignment horizontal="left" vertical="center" wrapText="1"/>
    </xf>
    <xf numFmtId="4" fontId="26" fillId="9" borderId="39" xfId="0" applyNumberFormat="1" applyFont="1" applyFill="1" applyBorder="1" applyAlignment="1">
      <alignment horizontal="right" vertical="center" wrapText="1"/>
    </xf>
    <xf numFmtId="0" fontId="26" fillId="9" borderId="39" xfId="0" applyFont="1" applyFill="1" applyBorder="1" applyAlignment="1">
      <alignment horizontal="left" vertical="center" wrapText="1"/>
    </xf>
    <xf numFmtId="164" fontId="2" fillId="6" borderId="2" xfId="2" applyFont="1" applyFill="1" applyBorder="1"/>
    <xf numFmtId="164" fontId="27" fillId="6" borderId="2" xfId="0" applyNumberFormat="1" applyFont="1" applyFill="1" applyBorder="1"/>
    <xf numFmtId="0" fontId="28" fillId="6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/>
    <xf numFmtId="164" fontId="25" fillId="2" borderId="1" xfId="2" applyFont="1" applyFill="1" applyBorder="1" applyAlignment="1">
      <alignment horizontal="center" vertical="center" wrapText="1"/>
    </xf>
    <xf numFmtId="164" fontId="25" fillId="2" borderId="24" xfId="2" applyFont="1" applyFill="1" applyBorder="1" applyAlignment="1">
      <alignment horizontal="center" vertical="center" wrapText="1"/>
    </xf>
    <xf numFmtId="164" fontId="25" fillId="2" borderId="5" xfId="2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164" fontId="26" fillId="9" borderId="2" xfId="2" applyFont="1" applyFill="1" applyBorder="1" applyAlignment="1">
      <alignment horizontal="center" vertical="center" wrapText="1"/>
    </xf>
    <xf numFmtId="4" fontId="26" fillId="9" borderId="0" xfId="0" applyNumberFormat="1" applyFont="1" applyFill="1" applyAlignment="1">
      <alignment horizontal="right" vertical="center" wrapText="1"/>
    </xf>
    <xf numFmtId="0" fontId="26" fillId="9" borderId="0" xfId="0" applyFont="1" applyFill="1" applyAlignment="1">
      <alignment horizontal="left" vertical="center" wrapText="1"/>
    </xf>
    <xf numFmtId="164" fontId="26" fillId="9" borderId="40" xfId="2" applyFont="1" applyFill="1" applyBorder="1" applyAlignment="1">
      <alignment horizontal="right" vertical="center" wrapText="1"/>
    </xf>
    <xf numFmtId="164" fontId="26" fillId="9" borderId="41" xfId="2" applyFont="1" applyFill="1" applyBorder="1" applyAlignment="1">
      <alignment horizontal="right" vertical="center" wrapText="1"/>
    </xf>
    <xf numFmtId="164" fontId="0" fillId="9" borderId="0" xfId="2" applyFont="1" applyFill="1" applyAlignment="1" applyProtection="1">
      <alignment wrapText="1"/>
      <protection locked="0"/>
    </xf>
    <xf numFmtId="0" fontId="26" fillId="9" borderId="48" xfId="0" applyFont="1" applyFill="1" applyBorder="1" applyAlignment="1">
      <alignment horizontal="center" vertical="center" wrapText="1"/>
    </xf>
    <xf numFmtId="0" fontId="26" fillId="9" borderId="47" xfId="0" applyFont="1" applyFill="1" applyBorder="1" applyAlignment="1">
      <alignment horizontal="center" vertical="center" wrapText="1"/>
    </xf>
    <xf numFmtId="0" fontId="26" fillId="9" borderId="38" xfId="0" applyFont="1" applyFill="1" applyBorder="1" applyAlignment="1">
      <alignment horizontal="center" vertical="center" wrapText="1"/>
    </xf>
    <xf numFmtId="164" fontId="26" fillId="9" borderId="32" xfId="2" applyFont="1" applyFill="1" applyBorder="1" applyAlignment="1">
      <alignment horizontal="right" vertical="center" wrapText="1"/>
    </xf>
    <xf numFmtId="164" fontId="26" fillId="9" borderId="33" xfId="2" applyFont="1" applyFill="1" applyBorder="1" applyAlignment="1">
      <alignment horizontal="right" vertical="center" wrapText="1"/>
    </xf>
    <xf numFmtId="0" fontId="26" fillId="9" borderId="50" xfId="0" applyFont="1" applyFill="1" applyBorder="1" applyAlignment="1">
      <alignment horizontal="center" vertical="center" wrapText="1"/>
    </xf>
    <xf numFmtId="0" fontId="26" fillId="9" borderId="31" xfId="0" applyFont="1" applyFill="1" applyBorder="1" applyAlignment="1">
      <alignment horizontal="center" vertical="center" wrapText="1"/>
    </xf>
    <xf numFmtId="0" fontId="26" fillId="9" borderId="40" xfId="0" applyFont="1" applyFill="1" applyBorder="1" applyAlignment="1">
      <alignment horizontal="center" vertical="center" wrapText="1"/>
    </xf>
    <xf numFmtId="164" fontId="26" fillId="9" borderId="38" xfId="2" applyFont="1" applyFill="1" applyBorder="1" applyAlignment="1">
      <alignment horizontal="right" vertical="center" wrapText="1"/>
    </xf>
    <xf numFmtId="164" fontId="26" fillId="9" borderId="39" xfId="2" applyFont="1" applyFill="1" applyBorder="1" applyAlignment="1">
      <alignment horizontal="right" vertical="center" wrapText="1"/>
    </xf>
    <xf numFmtId="0" fontId="2" fillId="6" borderId="2" xfId="0" applyFont="1" applyFill="1" applyBorder="1"/>
    <xf numFmtId="0" fontId="25" fillId="6" borderId="0" xfId="0" applyFont="1" applyFill="1" applyAlignment="1">
      <alignment vertical="center" wrapText="1"/>
    </xf>
    <xf numFmtId="0" fontId="25" fillId="6" borderId="47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5" fillId="9" borderId="0" xfId="0" applyFont="1" applyFill="1" applyAlignment="1">
      <alignment horizontal="center" vertical="center" wrapText="1"/>
    </xf>
    <xf numFmtId="4" fontId="21" fillId="7" borderId="26" xfId="3" applyNumberFormat="1" applyFont="1" applyFill="1" applyBorder="1" applyAlignment="1">
      <alignment horizontal="right" vertical="center" wrapText="1"/>
    </xf>
    <xf numFmtId="4" fontId="17" fillId="7" borderId="26" xfId="3" applyNumberFormat="1" applyFont="1" applyFill="1" applyBorder="1" applyAlignment="1">
      <alignment horizontal="right" vertical="center" wrapText="1"/>
    </xf>
    <xf numFmtId="4" fontId="17" fillId="7" borderId="26" xfId="3" applyNumberFormat="1" applyFont="1" applyFill="1" applyBorder="1" applyAlignment="1">
      <alignment horizontal="right" vertical="center" wrapText="1"/>
    </xf>
    <xf numFmtId="0" fontId="17" fillId="7" borderId="26" xfId="3" applyFont="1" applyFill="1" applyBorder="1" applyAlignment="1">
      <alignment horizontal="left" vertical="center" wrapText="1"/>
    </xf>
    <xf numFmtId="4" fontId="21" fillId="7" borderId="26" xfId="3" applyNumberFormat="1" applyFont="1" applyFill="1" applyBorder="1" applyAlignment="1">
      <alignment horizontal="right" vertical="center" wrapText="1"/>
    </xf>
    <xf numFmtId="0" fontId="20" fillId="7" borderId="26" xfId="3" applyFont="1" applyFill="1" applyBorder="1" applyAlignment="1">
      <alignment horizontal="left" vertical="center" wrapText="1"/>
    </xf>
    <xf numFmtId="0" fontId="17" fillId="6" borderId="26" xfId="3" applyFont="1" applyFill="1" applyBorder="1" applyAlignment="1">
      <alignment horizontal="center" vertical="center" wrapText="1"/>
    </xf>
    <xf numFmtId="0" fontId="17" fillId="6" borderId="26" xfId="3" applyFont="1" applyFill="1" applyBorder="1" applyAlignment="1">
      <alignment horizontal="center" vertical="center" wrapText="1"/>
    </xf>
    <xf numFmtId="0" fontId="29" fillId="7" borderId="0" xfId="3" applyFont="1" applyFill="1" applyAlignment="1">
      <alignment horizontal="center" vertical="center" wrapText="1"/>
    </xf>
    <xf numFmtId="0" fontId="18" fillId="7" borderId="26" xfId="3" applyFont="1" applyFill="1" applyBorder="1" applyAlignment="1">
      <alignment horizontal="left" vertical="center" wrapText="1"/>
    </xf>
    <xf numFmtId="0" fontId="19" fillId="7" borderId="0" xfId="3" applyFont="1" applyFill="1" applyAlignment="1">
      <alignment horizontal="center" vertical="center" wrapText="1"/>
    </xf>
    <xf numFmtId="0" fontId="17" fillId="7" borderId="0" xfId="3" applyFont="1" applyFill="1" applyAlignment="1">
      <alignment horizontal="center" vertical="center" wrapText="1"/>
    </xf>
    <xf numFmtId="0" fontId="30" fillId="7" borderId="0" xfId="3" applyFont="1" applyFill="1" applyAlignment="1">
      <alignment horizontal="left" vertical="top" wrapText="1"/>
    </xf>
    <xf numFmtId="4" fontId="31" fillId="10" borderId="26" xfId="3" applyNumberFormat="1" applyFont="1" applyFill="1" applyBorder="1" applyAlignment="1">
      <alignment horizontal="right" vertical="center" wrapText="1"/>
    </xf>
    <xf numFmtId="4" fontId="31" fillId="10" borderId="26" xfId="3" applyNumberFormat="1" applyFont="1" applyFill="1" applyBorder="1" applyAlignment="1">
      <alignment horizontal="right" vertical="center" wrapText="1"/>
    </xf>
    <xf numFmtId="0" fontId="31" fillId="10" borderId="26" xfId="3" applyFont="1" applyFill="1" applyBorder="1" applyAlignment="1">
      <alignment horizontal="left" vertical="center" wrapText="1"/>
    </xf>
    <xf numFmtId="4" fontId="31" fillId="7" borderId="26" xfId="3" applyNumberFormat="1" applyFont="1" applyFill="1" applyBorder="1" applyAlignment="1">
      <alignment horizontal="right" vertical="center" wrapText="1"/>
    </xf>
    <xf numFmtId="4" fontId="32" fillId="7" borderId="26" xfId="3" applyNumberFormat="1" applyFont="1" applyFill="1" applyBorder="1" applyAlignment="1">
      <alignment horizontal="right" vertical="center" wrapText="1"/>
    </xf>
    <xf numFmtId="4" fontId="32" fillId="7" borderId="26" xfId="3" applyNumberFormat="1" applyFont="1" applyFill="1" applyBorder="1" applyAlignment="1">
      <alignment horizontal="right" vertical="center" wrapText="1"/>
    </xf>
    <xf numFmtId="0" fontId="30" fillId="7" borderId="26" xfId="3" applyFont="1" applyFill="1" applyBorder="1" applyAlignment="1">
      <alignment horizontal="left" vertical="center" wrapText="1"/>
    </xf>
    <xf numFmtId="4" fontId="31" fillId="11" borderId="26" xfId="3" applyNumberFormat="1" applyFont="1" applyFill="1" applyBorder="1" applyAlignment="1">
      <alignment horizontal="right" vertical="center" wrapText="1"/>
    </xf>
    <xf numFmtId="4" fontId="31" fillId="11" borderId="26" xfId="3" applyNumberFormat="1" applyFont="1" applyFill="1" applyBorder="1" applyAlignment="1">
      <alignment horizontal="right" vertical="center" wrapText="1"/>
    </xf>
    <xf numFmtId="0" fontId="33" fillId="11" borderId="26" xfId="3" applyFont="1" applyFill="1" applyBorder="1" applyAlignment="1">
      <alignment horizontal="left" vertical="center" wrapText="1"/>
    </xf>
    <xf numFmtId="4" fontId="31" fillId="7" borderId="26" xfId="3" applyNumberFormat="1" applyFont="1" applyFill="1" applyBorder="1" applyAlignment="1">
      <alignment horizontal="right" vertical="center" wrapText="1"/>
    </xf>
    <xf numFmtId="0" fontId="33" fillId="7" borderId="26" xfId="3" applyFont="1" applyFill="1" applyBorder="1" applyAlignment="1">
      <alignment horizontal="left" vertical="center" wrapText="1"/>
    </xf>
    <xf numFmtId="0" fontId="31" fillId="10" borderId="26" xfId="3" applyFont="1" applyFill="1" applyBorder="1" applyAlignment="1">
      <alignment horizontal="center" vertical="center" wrapText="1"/>
    </xf>
    <xf numFmtId="0" fontId="17" fillId="10" borderId="26" xfId="3" applyFont="1" applyFill="1" applyBorder="1" applyAlignment="1">
      <alignment horizontal="center" vertical="center" wrapText="1"/>
    </xf>
    <xf numFmtId="0" fontId="31" fillId="10" borderId="26" xfId="3" applyFont="1" applyFill="1" applyBorder="1" applyAlignment="1">
      <alignment horizontal="center" vertical="center" wrapText="1"/>
    </xf>
    <xf numFmtId="0" fontId="32" fillId="7" borderId="51" xfId="3" applyFont="1" applyFill="1" applyBorder="1" applyAlignment="1">
      <alignment horizontal="left" vertical="center" wrapText="1"/>
    </xf>
    <xf numFmtId="0" fontId="31" fillId="7" borderId="0" xfId="3" applyFont="1" applyFill="1" applyAlignment="1">
      <alignment horizontal="left" vertical="center" wrapText="1"/>
    </xf>
    <xf numFmtId="0" fontId="31" fillId="7" borderId="51" xfId="3" applyFont="1" applyFill="1" applyBorder="1" applyAlignment="1">
      <alignment horizontal="left" vertical="center" wrapText="1"/>
    </xf>
    <xf numFmtId="0" fontId="34" fillId="7" borderId="0" xfId="3" applyFont="1" applyFill="1" applyAlignment="1">
      <alignment horizontal="center" vertical="center" wrapText="1"/>
    </xf>
    <xf numFmtId="164" fontId="11" fillId="2" borderId="2" xfId="2" applyFont="1" applyFill="1" applyBorder="1" applyAlignment="1" applyProtection="1">
      <alignment horizontal="right" vertical="center" indent="1"/>
    </xf>
    <xf numFmtId="164" fontId="11" fillId="2" borderId="4" xfId="2" applyFont="1" applyFill="1" applyBorder="1" applyAlignment="1" applyProtection="1">
      <alignment horizontal="right" vertical="center" indent="1"/>
    </xf>
    <xf numFmtId="43" fontId="9" fillId="2" borderId="1" xfId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wrapText="1"/>
    </xf>
    <xf numFmtId="164" fontId="11" fillId="12" borderId="4" xfId="2" applyFont="1" applyFill="1" applyBorder="1" applyAlignment="1" applyProtection="1">
      <alignment horizontal="right" vertical="center" indent="1"/>
    </xf>
    <xf numFmtId="164" fontId="7" fillId="12" borderId="2" xfId="2" applyFont="1" applyFill="1" applyBorder="1" applyAlignment="1">
      <alignment horizontal="right" vertical="center"/>
    </xf>
    <xf numFmtId="0" fontId="4" fillId="12" borderId="2" xfId="0" applyFont="1" applyFill="1" applyBorder="1" applyAlignment="1">
      <alignment vertical="center" wrapText="1"/>
    </xf>
    <xf numFmtId="0" fontId="5" fillId="12" borderId="2" xfId="0" applyFont="1" applyFill="1" applyBorder="1"/>
    <xf numFmtId="0" fontId="3" fillId="0" borderId="0" xfId="0" applyFont="1"/>
    <xf numFmtId="2" fontId="6" fillId="2" borderId="2" xfId="0" applyNumberFormat="1" applyFont="1" applyFill="1" applyBorder="1" applyAlignment="1">
      <alignment vertical="top" shrinkToFit="1"/>
    </xf>
    <xf numFmtId="43" fontId="1" fillId="2" borderId="0" xfId="1" applyFont="1" applyFill="1" applyAlignment="1">
      <alignment horizontal="right"/>
    </xf>
    <xf numFmtId="43" fontId="1" fillId="2" borderId="0" xfId="1" applyFont="1" applyFill="1"/>
    <xf numFmtId="164" fontId="10" fillId="2" borderId="2" xfId="2" applyFont="1" applyFill="1" applyBorder="1"/>
    <xf numFmtId="164" fontId="7" fillId="12" borderId="2" xfId="2" applyFont="1" applyFill="1" applyBorder="1" applyAlignment="1">
      <alignment horizontal="right" vertical="center" wrapText="1"/>
    </xf>
    <xf numFmtId="43" fontId="9" fillId="2" borderId="0" xfId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right" vertical="center"/>
    </xf>
    <xf numFmtId="0" fontId="4" fillId="12" borderId="2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vertical="center" wrapText="1"/>
    </xf>
    <xf numFmtId="164" fontId="7" fillId="8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6" fillId="0" borderId="0" xfId="5"/>
    <xf numFmtId="4" fontId="21" fillId="8" borderId="26" xfId="5" applyNumberFormat="1" applyFont="1" applyFill="1" applyBorder="1" applyAlignment="1">
      <alignment horizontal="right" vertical="center" wrapText="1"/>
    </xf>
    <xf numFmtId="4" fontId="17" fillId="8" borderId="26" xfId="5" applyNumberFormat="1" applyFont="1" applyFill="1" applyBorder="1" applyAlignment="1">
      <alignment horizontal="right" vertical="center" wrapText="1"/>
    </xf>
    <xf numFmtId="4" fontId="17" fillId="8" borderId="26" xfId="5" applyNumberFormat="1" applyFont="1" applyFill="1" applyBorder="1" applyAlignment="1">
      <alignment horizontal="right" vertical="center" wrapText="1"/>
    </xf>
    <xf numFmtId="0" fontId="17" fillId="8" borderId="26" xfId="5" applyFont="1" applyFill="1" applyBorder="1" applyAlignment="1">
      <alignment horizontal="left" vertical="center" wrapText="1"/>
    </xf>
    <xf numFmtId="0" fontId="20" fillId="7" borderId="0" xfId="5" applyFont="1" applyFill="1" applyAlignment="1">
      <alignment horizontal="left" vertical="top" wrapText="1"/>
    </xf>
    <xf numFmtId="4" fontId="21" fillId="7" borderId="26" xfId="5" applyNumberFormat="1" applyFont="1" applyFill="1" applyBorder="1" applyAlignment="1">
      <alignment horizontal="right" vertical="center" wrapText="1"/>
    </xf>
    <xf numFmtId="4" fontId="21" fillId="7" borderId="26" xfId="5" applyNumberFormat="1" applyFont="1" applyFill="1" applyBorder="1" applyAlignment="1">
      <alignment horizontal="right" vertical="center" wrapText="1"/>
    </xf>
    <xf numFmtId="0" fontId="20" fillId="7" borderId="26" xfId="5" applyFont="1" applyFill="1" applyBorder="1" applyAlignment="1">
      <alignment horizontal="left" vertical="center" wrapText="1"/>
    </xf>
    <xf numFmtId="0" fontId="17" fillId="7" borderId="26" xfId="5" applyFont="1" applyFill="1" applyBorder="1" applyAlignment="1">
      <alignment horizontal="center" vertical="center" wrapText="1"/>
    </xf>
    <xf numFmtId="0" fontId="17" fillId="7" borderId="26" xfId="5" applyFont="1" applyFill="1" applyBorder="1" applyAlignment="1">
      <alignment horizontal="center" vertical="center" wrapText="1"/>
    </xf>
    <xf numFmtId="0" fontId="17" fillId="8" borderId="26" xfId="5" applyFont="1" applyFill="1" applyBorder="1" applyAlignment="1">
      <alignment horizontal="center" vertical="center" wrapText="1"/>
    </xf>
    <xf numFmtId="0" fontId="17" fillId="8" borderId="26" xfId="5" applyFont="1" applyFill="1" applyBorder="1" applyAlignment="1">
      <alignment horizontal="center" vertical="center" wrapText="1"/>
    </xf>
    <xf numFmtId="0" fontId="21" fillId="7" borderId="0" xfId="5" applyFont="1" applyFill="1" applyAlignment="1">
      <alignment horizontal="left" vertical="center" wrapText="1"/>
    </xf>
    <xf numFmtId="0" fontId="17" fillId="7" borderId="0" xfId="5" applyFont="1" applyFill="1" applyAlignment="1">
      <alignment horizontal="left" vertical="center" wrapText="1"/>
    </xf>
    <xf numFmtId="0" fontId="17" fillId="7" borderId="0" xfId="5" applyFont="1" applyFill="1" applyAlignment="1">
      <alignment horizontal="left" vertical="center" wrapText="1"/>
    </xf>
    <xf numFmtId="0" fontId="23" fillId="7" borderId="0" xfId="5" applyFont="1" applyFill="1" applyAlignment="1">
      <alignment horizontal="center" vertical="center" wrapText="1"/>
    </xf>
    <xf numFmtId="0" fontId="20" fillId="7" borderId="0" xfId="5" applyFont="1" applyFill="1" applyAlignment="1">
      <alignment horizontal="left" vertical="top" wrapText="1"/>
    </xf>
  </cellXfs>
  <cellStyles count="6">
    <cellStyle name="Comma" xfId="1" builtinId="3"/>
    <cellStyle name="Comma 2" xfId="2" xr:uid="{7BA9B1AE-E5F9-4B34-9FF1-930BD89D4AA3}"/>
    <cellStyle name="Comma 3" xfId="4" xr:uid="{1B78B022-6476-4FD0-B1AD-CF147718D8E9}"/>
    <cellStyle name="Normal" xfId="0" builtinId="0"/>
    <cellStyle name="Normal 2" xfId="3" xr:uid="{F2CB06C3-9684-4FD3-A930-0375AE99CDF9}"/>
    <cellStyle name="Normal 3" xfId="5" xr:uid="{661BC259-02FE-4E66-8312-6CF6055C9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7AF4-1DA8-4A9C-B58A-8630E58ABE63}">
  <dimension ref="A1:AB50"/>
  <sheetViews>
    <sheetView workbookViewId="0">
      <selection activeCell="S14" sqref="S14"/>
    </sheetView>
  </sheetViews>
  <sheetFormatPr defaultRowHeight="15" x14ac:dyDescent="0.25"/>
  <cols>
    <col min="1" max="1" width="6.42578125" customWidth="1"/>
    <col min="2" max="2" width="34.28515625" customWidth="1"/>
    <col min="3" max="3" width="13.42578125" customWidth="1"/>
    <col min="4" max="4" width="15.7109375" customWidth="1"/>
    <col min="5" max="5" width="13.85546875" customWidth="1"/>
    <col min="6" max="6" width="9.42578125" customWidth="1"/>
    <col min="7" max="7" width="7.7109375" hidden="1" customWidth="1"/>
    <col min="8" max="9" width="12" hidden="1" customWidth="1"/>
    <col min="10" max="10" width="14.5703125" hidden="1" customWidth="1"/>
    <col min="11" max="11" width="12.140625" hidden="1" customWidth="1"/>
    <col min="12" max="12" width="7.7109375" hidden="1" customWidth="1"/>
    <col min="13" max="13" width="16.85546875" hidden="1" customWidth="1"/>
    <col min="14" max="14" width="17.5703125" hidden="1" customWidth="1"/>
    <col min="15" max="15" width="24.5703125" hidden="1" customWidth="1"/>
    <col min="16" max="16" width="0.28515625" hidden="1" customWidth="1"/>
    <col min="17" max="17" width="8.7109375" customWidth="1"/>
    <col min="18" max="18" width="15.7109375" bestFit="1" customWidth="1"/>
    <col min="19" max="19" width="21.28515625" customWidth="1"/>
    <col min="20" max="20" width="11.5703125" bestFit="1" customWidth="1"/>
    <col min="21" max="21" width="10.140625" bestFit="1" customWidth="1"/>
    <col min="26" max="26" width="17.42578125" bestFit="1" customWidth="1"/>
    <col min="28" max="28" width="13.7109375" bestFit="1" customWidth="1"/>
  </cols>
  <sheetData>
    <row r="1" spans="1:20" ht="15" customHeight="1" x14ac:dyDescent="0.3">
      <c r="B1" s="61" t="s">
        <v>48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15.75" customHeight="1" thickBo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20" ht="15.75" customHeight="1" x14ac:dyDescent="0.25">
      <c r="A3" s="59" t="s">
        <v>47</v>
      </c>
      <c r="B3" s="58" t="s">
        <v>46</v>
      </c>
      <c r="C3" s="57">
        <v>2023</v>
      </c>
      <c r="D3" s="56">
        <v>2024</v>
      </c>
      <c r="E3" s="55">
        <v>2025</v>
      </c>
      <c r="F3" s="48" t="s">
        <v>45</v>
      </c>
      <c r="Q3" s="54" t="s">
        <v>44</v>
      </c>
    </row>
    <row r="4" spans="1:20" ht="31.5" customHeight="1" x14ac:dyDescent="0.25">
      <c r="A4" s="53"/>
      <c r="B4" s="52"/>
      <c r="C4" s="51"/>
      <c r="D4" s="50"/>
      <c r="E4" s="49"/>
      <c r="F4" s="48"/>
      <c r="Q4" s="47"/>
    </row>
    <row r="5" spans="1:20" ht="31.5" customHeight="1" x14ac:dyDescent="0.25">
      <c r="A5" s="46"/>
      <c r="B5" s="45" t="s">
        <v>43</v>
      </c>
      <c r="C5" s="44">
        <f>C6+C46</f>
        <v>1966725.4000000001</v>
      </c>
      <c r="D5" s="44">
        <f>D6+D46</f>
        <v>1664701.57</v>
      </c>
      <c r="E5" s="44">
        <f>E6+E46</f>
        <v>1641580.5</v>
      </c>
      <c r="F5" s="4">
        <f>E5/C5*100</f>
        <v>83.467702201842712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">
        <f>E5/D5*100</f>
        <v>98.611098204226479</v>
      </c>
    </row>
    <row r="6" spans="1:20" ht="23.25" customHeight="1" x14ac:dyDescent="0.25">
      <c r="A6" s="7"/>
      <c r="B6" s="42" t="s">
        <v>42</v>
      </c>
      <c r="C6" s="41">
        <f>C7+C11+C16+C24+C28+C32+C36+C38+C41+C44</f>
        <v>1781348.6500000001</v>
      </c>
      <c r="D6" s="41">
        <f>D7+D11+D16+D24+D28+D32+D36+D38+D41+D44</f>
        <v>1431400.73</v>
      </c>
      <c r="E6" s="41">
        <f>E7+E11+E16+E24+E28+E32+E36+E38+E41+E44</f>
        <v>1333212.5</v>
      </c>
      <c r="F6" s="4">
        <f>E6/C6*100</f>
        <v>74.842872561752571</v>
      </c>
      <c r="G6" s="8"/>
      <c r="H6" s="8"/>
      <c r="I6" s="8"/>
      <c r="J6" s="8"/>
      <c r="K6" s="8"/>
      <c r="L6" s="8"/>
      <c r="M6" s="8"/>
      <c r="N6" s="8"/>
      <c r="O6" s="8"/>
      <c r="P6" s="8"/>
      <c r="Q6" s="4">
        <f>E6/D6*100</f>
        <v>93.140409394649396</v>
      </c>
      <c r="R6" s="27"/>
      <c r="S6" s="36"/>
    </row>
    <row r="7" spans="1:20" ht="22.5" customHeight="1" x14ac:dyDescent="0.25">
      <c r="A7" s="12"/>
      <c r="B7" s="40" t="s">
        <v>41</v>
      </c>
      <c r="C7" s="37">
        <f>C8+C9+C10</f>
        <v>38775.5</v>
      </c>
      <c r="D7" s="37">
        <f>D8+D9+D10</f>
        <v>29875</v>
      </c>
      <c r="E7" s="37">
        <f>E8+E9+E10</f>
        <v>31448.5</v>
      </c>
      <c r="F7" s="4">
        <f>E7/C7*100</f>
        <v>81.104047658959914</v>
      </c>
      <c r="G7" s="8"/>
      <c r="H7" s="8"/>
      <c r="I7" s="8"/>
      <c r="J7" s="8"/>
      <c r="K7" s="8"/>
      <c r="L7" s="8"/>
      <c r="M7" s="8"/>
      <c r="N7" s="8"/>
      <c r="O7" s="8"/>
      <c r="P7" s="8"/>
      <c r="Q7" s="4">
        <f>E7/D7*100</f>
        <v>105.26694560669456</v>
      </c>
      <c r="S7" s="36"/>
      <c r="T7" s="36"/>
    </row>
    <row r="8" spans="1:20" ht="13.5" customHeight="1" x14ac:dyDescent="0.25">
      <c r="A8" s="7">
        <v>50016</v>
      </c>
      <c r="B8" s="38" t="s">
        <v>40</v>
      </c>
      <c r="C8" s="20">
        <v>38775.5</v>
      </c>
      <c r="D8" s="6">
        <v>29875</v>
      </c>
      <c r="E8" s="6">
        <v>31448.5</v>
      </c>
      <c r="F8" s="4">
        <f>E8/C8*100</f>
        <v>81.104047658959914</v>
      </c>
      <c r="G8" s="5"/>
      <c r="H8" s="5"/>
      <c r="I8" s="5"/>
      <c r="J8" s="5"/>
      <c r="K8" s="5"/>
      <c r="L8" s="5"/>
      <c r="M8" s="5"/>
      <c r="N8" s="5"/>
      <c r="O8" s="5"/>
      <c r="P8" s="5"/>
      <c r="Q8" s="4">
        <f>E8/D8*100</f>
        <v>105.26694560669456</v>
      </c>
      <c r="S8" s="36"/>
      <c r="T8" s="28"/>
    </row>
    <row r="9" spans="1:20" ht="14.25" customHeight="1" x14ac:dyDescent="0.25">
      <c r="A9" s="7">
        <v>50102</v>
      </c>
      <c r="B9" s="38" t="s">
        <v>39</v>
      </c>
      <c r="C9" s="20"/>
      <c r="D9" s="6"/>
      <c r="E9" s="6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4"/>
      <c r="S9" s="36"/>
    </row>
    <row r="10" spans="1:20" ht="14.25" customHeight="1" x14ac:dyDescent="0.25">
      <c r="A10" s="7">
        <v>50006</v>
      </c>
      <c r="B10" s="38" t="s">
        <v>38</v>
      </c>
      <c r="C10" s="20"/>
      <c r="D10" s="6"/>
      <c r="E10" s="6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4"/>
      <c r="S10" s="36"/>
      <c r="T10" s="28"/>
    </row>
    <row r="11" spans="1:20" ht="23.25" customHeight="1" x14ac:dyDescent="0.25">
      <c r="A11" s="12"/>
      <c r="B11" s="11" t="s">
        <v>37</v>
      </c>
      <c r="C11" s="37">
        <f>C12+C13+C14+C15</f>
        <v>722976.53</v>
      </c>
      <c r="D11" s="37">
        <f>D12+D13+D14+D15</f>
        <v>411855.58999999997</v>
      </c>
      <c r="E11" s="37">
        <f>E12+E13+E14+E15</f>
        <v>546185.61</v>
      </c>
      <c r="F11" s="4">
        <f>E11/C11*100</f>
        <v>75.546796795741074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4">
        <f>E11/D11*100</f>
        <v>132.61580594304911</v>
      </c>
      <c r="S11" s="27"/>
    </row>
    <row r="12" spans="1:20" ht="14.25" customHeight="1" x14ac:dyDescent="0.25">
      <c r="A12" s="7">
        <v>40110</v>
      </c>
      <c r="B12" s="38" t="s">
        <v>36</v>
      </c>
      <c r="C12" s="20">
        <v>595992.97</v>
      </c>
      <c r="D12" s="6">
        <v>300135.89</v>
      </c>
      <c r="E12" s="6">
        <v>430993.89</v>
      </c>
      <c r="F12" s="4">
        <f>E12/C12*100</f>
        <v>72.315264054205215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4">
        <f>E12/D12*100</f>
        <v>143.59958417502153</v>
      </c>
      <c r="S12" s="39"/>
      <c r="T12" s="36"/>
    </row>
    <row r="13" spans="1:20" ht="14.25" customHeight="1" x14ac:dyDescent="0.25">
      <c r="A13" s="7">
        <v>50006</v>
      </c>
      <c r="B13" s="38" t="s">
        <v>35</v>
      </c>
      <c r="C13" s="20"/>
      <c r="D13" s="6"/>
      <c r="E13" s="6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4"/>
      <c r="S13" s="36"/>
    </row>
    <row r="14" spans="1:20" ht="14.25" customHeight="1" x14ac:dyDescent="0.25">
      <c r="A14" s="7">
        <v>50408</v>
      </c>
      <c r="B14" s="38" t="s">
        <v>34</v>
      </c>
      <c r="C14" s="20">
        <v>41677.31</v>
      </c>
      <c r="D14" s="6">
        <v>34247.599999999999</v>
      </c>
      <c r="E14" s="6">
        <v>39631.47</v>
      </c>
      <c r="F14" s="4">
        <f>E14/C14*100</f>
        <v>95.091237894192318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4">
        <f>E14/D14*100</f>
        <v>115.72043004473306</v>
      </c>
    </row>
    <row r="15" spans="1:20" ht="14.25" customHeight="1" x14ac:dyDescent="0.25">
      <c r="A15" s="7">
        <v>50029</v>
      </c>
      <c r="B15" s="38" t="s">
        <v>33</v>
      </c>
      <c r="C15" s="20">
        <v>85306.25</v>
      </c>
      <c r="D15" s="6">
        <v>77472.100000000006</v>
      </c>
      <c r="E15" s="6">
        <v>75560.25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</row>
    <row r="16" spans="1:20" ht="22.5" customHeight="1" x14ac:dyDescent="0.25">
      <c r="A16" s="12"/>
      <c r="B16" s="11" t="s">
        <v>32</v>
      </c>
      <c r="C16" s="37">
        <f>C17+C18+C19+C20+C21+C22</f>
        <v>105579.53</v>
      </c>
      <c r="D16" s="37">
        <f>D17+D18+D19+D20+D21+D22</f>
        <v>94695.97</v>
      </c>
      <c r="E16" s="37">
        <f>E17+E18+E19+E20+E21+E22</f>
        <v>93933.94</v>
      </c>
      <c r="F16" s="4">
        <f>E16/C16*100</f>
        <v>88.969841028843376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4">
        <f>E16/D16*100</f>
        <v>99.195287824814514</v>
      </c>
      <c r="S16" s="36"/>
    </row>
    <row r="17" spans="1:28" ht="14.25" customHeight="1" x14ac:dyDescent="0.25">
      <c r="A17" s="7">
        <v>50001</v>
      </c>
      <c r="B17" s="19" t="s">
        <v>31</v>
      </c>
      <c r="C17" s="20">
        <v>73330</v>
      </c>
      <c r="D17" s="33">
        <v>77700.5</v>
      </c>
      <c r="E17" s="33">
        <v>82013</v>
      </c>
      <c r="F17" s="4">
        <f>E17/C17*100</f>
        <v>111.84099277239874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4">
        <f>E17/D17*100</f>
        <v>105.55015733489488</v>
      </c>
    </row>
    <row r="18" spans="1:28" ht="14.25" customHeight="1" x14ac:dyDescent="0.25">
      <c r="A18" s="7">
        <v>50002</v>
      </c>
      <c r="B18" s="19" t="s">
        <v>30</v>
      </c>
      <c r="C18" s="35">
        <v>210</v>
      </c>
      <c r="D18" s="33">
        <v>801</v>
      </c>
      <c r="E18" s="33">
        <v>208</v>
      </c>
      <c r="F18" s="4">
        <f>E18/C18*100</f>
        <v>99.047619047619051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4">
        <f>E18/D18*100</f>
        <v>25.96754057428215</v>
      </c>
    </row>
    <row r="19" spans="1:28" ht="14.25" customHeight="1" x14ac:dyDescent="0.25">
      <c r="A19" s="7">
        <v>50104</v>
      </c>
      <c r="B19" s="19" t="s">
        <v>29</v>
      </c>
      <c r="C19" s="22">
        <v>23814.86</v>
      </c>
      <c r="D19" s="33">
        <v>7141.3</v>
      </c>
      <c r="E19" s="33">
        <v>6845</v>
      </c>
      <c r="F19" s="4">
        <f>E19/C19*100</f>
        <v>28.742558217852217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4">
        <f>E19/D19*100</f>
        <v>95.850895495217955</v>
      </c>
    </row>
    <row r="20" spans="1:28" ht="14.25" customHeight="1" x14ac:dyDescent="0.25">
      <c r="A20" s="7">
        <v>50204</v>
      </c>
      <c r="B20" s="19" t="s">
        <v>28</v>
      </c>
      <c r="C20" s="22">
        <v>2038.12</v>
      </c>
      <c r="D20" s="33">
        <v>530</v>
      </c>
      <c r="E20" s="33">
        <v>355</v>
      </c>
      <c r="F20" s="4">
        <f>E20/C20*100</f>
        <v>17.418012678350639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4">
        <f>E20/D20*100</f>
        <v>66.981132075471692</v>
      </c>
      <c r="AB20" s="29"/>
    </row>
    <row r="21" spans="1:28" ht="14.25" customHeight="1" x14ac:dyDescent="0.25">
      <c r="A21" s="7">
        <v>50290</v>
      </c>
      <c r="B21" s="19" t="s">
        <v>27</v>
      </c>
      <c r="C21" s="34">
        <v>60</v>
      </c>
      <c r="D21" s="33"/>
      <c r="E21" s="33"/>
      <c r="F21" s="4">
        <f>E21/C21*100</f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4" t="e">
        <f>E21/D21*100</f>
        <v>#DIV/0!</v>
      </c>
    </row>
    <row r="22" spans="1:28" ht="15" customHeight="1" x14ac:dyDescent="0.25">
      <c r="A22" s="7">
        <v>50405</v>
      </c>
      <c r="B22" s="19" t="s">
        <v>26</v>
      </c>
      <c r="C22" s="20">
        <v>6126.55</v>
      </c>
      <c r="D22" s="33">
        <v>8523.17</v>
      </c>
      <c r="E22" s="33">
        <v>4512.9399999999996</v>
      </c>
      <c r="F22" s="4">
        <f>E22/C22*100</f>
        <v>73.662012062253623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4">
        <f>E22/D22*100</f>
        <v>52.949078805186325</v>
      </c>
    </row>
    <row r="23" spans="1:28" ht="15" customHeight="1" x14ac:dyDescent="0.25">
      <c r="A23" s="7">
        <v>50505</v>
      </c>
      <c r="B23" s="19" t="s">
        <v>25</v>
      </c>
      <c r="C23" s="20"/>
      <c r="D23" s="33"/>
      <c r="E23" s="33">
        <v>50</v>
      </c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4"/>
    </row>
    <row r="24" spans="1:28" ht="15" customHeight="1" x14ac:dyDescent="0.25">
      <c r="A24" s="12"/>
      <c r="B24" s="11" t="s">
        <v>24</v>
      </c>
      <c r="C24" s="21">
        <f>C25</f>
        <v>9241.2000000000007</v>
      </c>
      <c r="D24" s="21">
        <f>D25</f>
        <v>0</v>
      </c>
      <c r="E24" s="21">
        <f>E25+E27</f>
        <v>2760.68</v>
      </c>
      <c r="F24" s="4">
        <f>E24/C24*100</f>
        <v>29.873609487945284</v>
      </c>
      <c r="G24" s="4" t="e">
        <f>F24/D24*100</f>
        <v>#DIV/0!</v>
      </c>
      <c r="H24" s="4" t="e">
        <f>G24/E24*100</f>
        <v>#DIV/0!</v>
      </c>
      <c r="I24" s="4" t="e">
        <f>H24/F24*100</f>
        <v>#DIV/0!</v>
      </c>
      <c r="J24" s="4" t="e">
        <f>I24/G24*100</f>
        <v>#DIV/0!</v>
      </c>
      <c r="K24" s="4" t="e">
        <f>J24/H24*100</f>
        <v>#DIV/0!</v>
      </c>
      <c r="L24" s="4" t="e">
        <f>K24/I24*100</f>
        <v>#DIV/0!</v>
      </c>
      <c r="M24" s="4" t="e">
        <f>L24/J24*100</f>
        <v>#DIV/0!</v>
      </c>
      <c r="N24" s="4" t="e">
        <f>M24/K24*100</f>
        <v>#DIV/0!</v>
      </c>
      <c r="O24" s="4" t="e">
        <f>N24/L24*100</f>
        <v>#DIV/0!</v>
      </c>
      <c r="P24" s="4" t="e">
        <f>O24/M24*100</f>
        <v>#DIV/0!</v>
      </c>
      <c r="Q24" s="4"/>
    </row>
    <row r="25" spans="1:28" ht="15" customHeight="1" x14ac:dyDescent="0.25">
      <c r="A25" s="15">
        <v>50012</v>
      </c>
      <c r="B25" s="26" t="s">
        <v>23</v>
      </c>
      <c r="C25" s="32">
        <v>9241.2000000000007</v>
      </c>
      <c r="D25" s="6"/>
      <c r="E25" s="6">
        <v>2710.68</v>
      </c>
      <c r="F25" s="4">
        <f>E25/C25*100</f>
        <v>29.332554213738472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4"/>
    </row>
    <row r="26" spans="1:28" ht="15" customHeight="1" x14ac:dyDescent="0.25">
      <c r="A26" s="15">
        <v>50214</v>
      </c>
      <c r="B26" s="26" t="s">
        <v>22</v>
      </c>
      <c r="C26" s="31"/>
      <c r="D26" s="6"/>
      <c r="E26" s="6"/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  <c r="Z26" s="27"/>
      <c r="AB26" s="29"/>
    </row>
    <row r="27" spans="1:28" ht="14.25" customHeight="1" x14ac:dyDescent="0.25">
      <c r="A27" s="7">
        <v>50209</v>
      </c>
      <c r="B27" s="19" t="s">
        <v>21</v>
      </c>
      <c r="C27" s="30"/>
      <c r="D27" s="6"/>
      <c r="E27" s="6">
        <v>50</v>
      </c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  <c r="AB27" s="29"/>
    </row>
    <row r="28" spans="1:28" ht="14.25" customHeight="1" x14ac:dyDescent="0.25">
      <c r="A28" s="12"/>
      <c r="B28" s="11" t="s">
        <v>20</v>
      </c>
      <c r="C28" s="21">
        <f>C29+C30+C31</f>
        <v>80546.5</v>
      </c>
      <c r="D28" s="21">
        <f>D29+D30+D31</f>
        <v>59599</v>
      </c>
      <c r="E28" s="21">
        <f>E29+E30+E31</f>
        <v>60792</v>
      </c>
      <c r="F28" s="4">
        <f>E28/C28*100</f>
        <v>75.474415399800108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4">
        <f>E28/D28*100</f>
        <v>102.00171143811139</v>
      </c>
    </row>
    <row r="29" spans="1:28" ht="21.75" customHeight="1" x14ac:dyDescent="0.25">
      <c r="A29" s="7">
        <v>50011</v>
      </c>
      <c r="B29" s="19" t="s">
        <v>19</v>
      </c>
      <c r="C29" s="13">
        <v>28894</v>
      </c>
      <c r="D29" s="17">
        <v>28761</v>
      </c>
      <c r="E29" s="17">
        <v>30030</v>
      </c>
      <c r="F29" s="4">
        <f>E29/C29*100</f>
        <v>103.93161209939781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4">
        <f>E29/D29*100</f>
        <v>104.41222488786899</v>
      </c>
      <c r="Z29" s="29"/>
      <c r="AB29" s="27"/>
    </row>
    <row r="30" spans="1:28" ht="15" customHeight="1" x14ac:dyDescent="0.25">
      <c r="A30" s="7">
        <v>50019</v>
      </c>
      <c r="B30" s="19" t="s">
        <v>18</v>
      </c>
      <c r="C30" s="20">
        <v>17883</v>
      </c>
      <c r="D30" s="17">
        <v>13362</v>
      </c>
      <c r="E30" s="17">
        <v>12511</v>
      </c>
      <c r="F30" s="4">
        <f>E30/C30*100</f>
        <v>69.960297489235586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4">
        <f>E30/D30*100</f>
        <v>93.631192935189347</v>
      </c>
      <c r="T30" s="28"/>
    </row>
    <row r="31" spans="1:28" ht="14.25" customHeight="1" x14ac:dyDescent="0.25">
      <c r="A31" s="7">
        <v>50504</v>
      </c>
      <c r="B31" s="19" t="s">
        <v>17</v>
      </c>
      <c r="C31" s="20">
        <v>33769.5</v>
      </c>
      <c r="D31" s="17">
        <v>17476</v>
      </c>
      <c r="E31" s="17">
        <v>18251</v>
      </c>
      <c r="F31" s="4">
        <f>E31/C31*100</f>
        <v>54.045810568708454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4">
        <f>E31/D31*100</f>
        <v>104.43465323872741</v>
      </c>
    </row>
    <row r="32" spans="1:28" ht="14.25" customHeight="1" x14ac:dyDescent="0.25">
      <c r="A32" s="12"/>
      <c r="B32" s="11" t="s">
        <v>16</v>
      </c>
      <c r="C32" s="21">
        <f>C33+C34+C35</f>
        <v>84192.1</v>
      </c>
      <c r="D32" s="21">
        <f>D33+D34+D35</f>
        <v>25610.7</v>
      </c>
      <c r="E32" s="21">
        <f>E33+E34+E35</f>
        <v>59115</v>
      </c>
      <c r="F32" s="4">
        <f>E32/C32*100</f>
        <v>70.214426294153483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4">
        <f>E32/D32*100</f>
        <v>230.8214925792735</v>
      </c>
      <c r="Z32" s="27"/>
    </row>
    <row r="33" spans="1:17" ht="16.5" customHeight="1" x14ac:dyDescent="0.25">
      <c r="A33" s="7">
        <v>50009</v>
      </c>
      <c r="B33" s="26" t="s">
        <v>15</v>
      </c>
      <c r="C33" s="25">
        <v>81936.75</v>
      </c>
      <c r="D33" s="17">
        <v>21616</v>
      </c>
      <c r="E33" s="17">
        <v>51552</v>
      </c>
      <c r="F33" s="4">
        <f>E33/C33*100</f>
        <v>62.916823037281809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4">
        <f>E33/D33*100</f>
        <v>238.49000740192449</v>
      </c>
    </row>
    <row r="34" spans="1:17" ht="14.25" customHeight="1" x14ac:dyDescent="0.25">
      <c r="A34" s="7">
        <v>50503</v>
      </c>
      <c r="B34" s="19" t="s">
        <v>14</v>
      </c>
      <c r="C34" s="22">
        <v>2255.35</v>
      </c>
      <c r="D34" s="17">
        <v>3209.7</v>
      </c>
      <c r="E34" s="17">
        <v>5842</v>
      </c>
      <c r="F34" s="4">
        <f>E34/C34*100</f>
        <v>259.02853215687145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4">
        <f>E34/D34*100</f>
        <v>182.01077982365953</v>
      </c>
    </row>
    <row r="35" spans="1:17" ht="14.25" customHeight="1" x14ac:dyDescent="0.25">
      <c r="A35" s="7">
        <v>50026</v>
      </c>
      <c r="B35" s="19" t="s">
        <v>13</v>
      </c>
      <c r="C35" s="22"/>
      <c r="D35" s="17">
        <v>785</v>
      </c>
      <c r="E35" s="17">
        <v>1721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4">
        <f>E35/D35*100</f>
        <v>219.23566878980893</v>
      </c>
    </row>
    <row r="36" spans="1:17" x14ac:dyDescent="0.25">
      <c r="A36" s="12"/>
      <c r="B36" s="11" t="s">
        <v>12</v>
      </c>
      <c r="C36" s="21">
        <f>C37</f>
        <v>58210.9</v>
      </c>
      <c r="D36" s="21">
        <f>D37</f>
        <v>63371.8</v>
      </c>
      <c r="E36" s="21">
        <f>E37</f>
        <v>76391.5</v>
      </c>
      <c r="F36" s="4">
        <f>E36/C36*100</f>
        <v>131.23229498255483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4">
        <f>E36/D36*100</f>
        <v>120.5449427032213</v>
      </c>
    </row>
    <row r="37" spans="1:17" ht="14.25" customHeight="1" x14ac:dyDescent="0.25">
      <c r="A37" s="7">
        <v>50409</v>
      </c>
      <c r="B37" s="24" t="s">
        <v>11</v>
      </c>
      <c r="C37" s="20">
        <v>58210.9</v>
      </c>
      <c r="D37" s="6">
        <v>63371.8</v>
      </c>
      <c r="E37" s="6">
        <v>76391.5</v>
      </c>
      <c r="F37" s="4">
        <f>E37/C37*100</f>
        <v>131.23229498255483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4">
        <f>E37/D37*100</f>
        <v>120.5449427032213</v>
      </c>
    </row>
    <row r="38" spans="1:17" x14ac:dyDescent="0.25">
      <c r="A38" s="12"/>
      <c r="B38" s="11" t="s">
        <v>10</v>
      </c>
      <c r="C38" s="21">
        <f>C39+C40</f>
        <v>7762.85</v>
      </c>
      <c r="D38" s="21">
        <f>D39+D40</f>
        <v>567</v>
      </c>
      <c r="E38" s="21">
        <f>E39+E40</f>
        <v>509</v>
      </c>
      <c r="F38" s="4"/>
      <c r="G38" s="8"/>
      <c r="H38" s="8"/>
      <c r="I38" s="8"/>
      <c r="J38" s="8"/>
      <c r="K38" s="8"/>
      <c r="L38" s="8"/>
      <c r="M38" s="8"/>
      <c r="N38" s="8"/>
      <c r="O38" s="8"/>
      <c r="P38" s="8"/>
      <c r="Q38" s="4">
        <f>E38/D38*100</f>
        <v>89.770723104056444</v>
      </c>
    </row>
    <row r="39" spans="1:17" ht="21.75" customHeight="1" x14ac:dyDescent="0.25">
      <c r="A39" s="7">
        <v>50401</v>
      </c>
      <c r="B39" s="24" t="s">
        <v>9</v>
      </c>
      <c r="C39" s="23">
        <v>650.5</v>
      </c>
      <c r="D39" s="6">
        <v>567</v>
      </c>
      <c r="E39" s="6">
        <v>509</v>
      </c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4">
        <f>E39/D39*100</f>
        <v>89.770723104056444</v>
      </c>
    </row>
    <row r="40" spans="1:17" ht="21.75" customHeight="1" x14ac:dyDescent="0.25">
      <c r="A40" s="7">
        <v>50403</v>
      </c>
      <c r="B40" s="19" t="s">
        <v>8</v>
      </c>
      <c r="C40" s="22">
        <v>7112.35</v>
      </c>
      <c r="D40" s="6"/>
      <c r="E40" s="6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</row>
    <row r="41" spans="1:17" ht="14.25" customHeight="1" x14ac:dyDescent="0.25">
      <c r="A41" s="12"/>
      <c r="B41" s="11" t="s">
        <v>7</v>
      </c>
      <c r="C41" s="21">
        <f>C42+C43</f>
        <v>48376</v>
      </c>
      <c r="D41" s="21">
        <f>D42+D43</f>
        <v>47950</v>
      </c>
      <c r="E41" s="21">
        <f>E42+E43</f>
        <v>53521</v>
      </c>
      <c r="F41" s="4"/>
      <c r="G41" s="8"/>
      <c r="H41" s="8"/>
      <c r="I41" s="8"/>
      <c r="J41" s="8"/>
      <c r="K41" s="8"/>
      <c r="L41" s="8"/>
      <c r="M41" s="8"/>
      <c r="N41" s="8"/>
      <c r="O41" s="8"/>
      <c r="P41" s="8"/>
      <c r="Q41" s="4">
        <f>E41/D41*100</f>
        <v>111.61835245046925</v>
      </c>
    </row>
    <row r="42" spans="1:17" x14ac:dyDescent="0.25">
      <c r="A42" s="7">
        <v>50409</v>
      </c>
      <c r="B42" s="19" t="s">
        <v>6</v>
      </c>
      <c r="C42" s="20">
        <v>48376</v>
      </c>
      <c r="D42" s="17">
        <v>47950</v>
      </c>
      <c r="E42" s="17">
        <v>40161</v>
      </c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4">
        <f>E42/D42*100</f>
        <v>83.755995828988532</v>
      </c>
    </row>
    <row r="43" spans="1:17" x14ac:dyDescent="0.25">
      <c r="A43" s="7"/>
      <c r="B43" s="19" t="s">
        <v>5</v>
      </c>
      <c r="C43" s="13"/>
      <c r="D43" s="18"/>
      <c r="E43" s="17">
        <v>13360</v>
      </c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4"/>
    </row>
    <row r="44" spans="1:17" x14ac:dyDescent="0.25">
      <c r="A44" s="12"/>
      <c r="B44" s="11" t="s">
        <v>4</v>
      </c>
      <c r="C44" s="16">
        <f>C45</f>
        <v>625687.54</v>
      </c>
      <c r="D44" s="16">
        <f>D45</f>
        <v>697875.67</v>
      </c>
      <c r="E44" s="16">
        <f>E45</f>
        <v>408555.27</v>
      </c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4"/>
    </row>
    <row r="45" spans="1:17" x14ac:dyDescent="0.25">
      <c r="A45" s="15"/>
      <c r="B45" s="14">
        <v>61000</v>
      </c>
      <c r="C45" s="13">
        <v>625687.54</v>
      </c>
      <c r="D45" s="6">
        <v>697875.67</v>
      </c>
      <c r="E45" s="6">
        <v>408555.27</v>
      </c>
      <c r="F45" s="4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</row>
    <row r="46" spans="1:17" x14ac:dyDescent="0.25">
      <c r="A46" s="12"/>
      <c r="B46" s="11" t="s">
        <v>3</v>
      </c>
      <c r="C46" s="10">
        <f>C47+C48+C49</f>
        <v>185376.75</v>
      </c>
      <c r="D46" s="9">
        <f>D47+D48+D49</f>
        <v>233300.84</v>
      </c>
      <c r="E46" s="9">
        <f>E47+E48+E49</f>
        <v>308368</v>
      </c>
      <c r="F46" s="4"/>
      <c r="G46" s="8"/>
      <c r="H46" s="8"/>
      <c r="I46" s="8"/>
      <c r="J46" s="8"/>
      <c r="K46" s="8"/>
      <c r="L46" s="8"/>
      <c r="M46" s="8"/>
      <c r="N46" s="8"/>
      <c r="O46" s="8"/>
      <c r="P46" s="8"/>
      <c r="Q46" s="4"/>
    </row>
    <row r="47" spans="1:17" x14ac:dyDescent="0.25">
      <c r="A47" s="7"/>
      <c r="B47" s="7" t="s">
        <v>2</v>
      </c>
      <c r="C47" s="6">
        <v>140308.1</v>
      </c>
      <c r="D47" s="6">
        <v>207668</v>
      </c>
      <c r="E47" s="6">
        <v>196452</v>
      </c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4"/>
    </row>
    <row r="48" spans="1:17" x14ac:dyDescent="0.25">
      <c r="A48" s="7"/>
      <c r="B48" s="7" t="s">
        <v>1</v>
      </c>
      <c r="C48" s="6">
        <v>44668.65</v>
      </c>
      <c r="D48" s="6">
        <v>16317.84</v>
      </c>
      <c r="E48" s="6">
        <v>49960</v>
      </c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4"/>
    </row>
    <row r="49" spans="1:17" x14ac:dyDescent="0.25">
      <c r="A49" s="7"/>
      <c r="B49" s="7" t="s">
        <v>0</v>
      </c>
      <c r="C49" s="6">
        <v>400</v>
      </c>
      <c r="D49" s="6">
        <v>9315</v>
      </c>
      <c r="E49" s="6">
        <v>61956</v>
      </c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4"/>
    </row>
    <row r="50" spans="1:17" x14ac:dyDescent="0.25">
      <c r="A50" s="3"/>
      <c r="B50" s="3"/>
      <c r="C50" s="3"/>
      <c r="D50" s="2"/>
      <c r="E50" s="2"/>
      <c r="F50" s="1"/>
    </row>
  </sheetData>
  <mergeCells count="6">
    <mergeCell ref="B1:Q1"/>
    <mergeCell ref="Q3:Q4"/>
    <mergeCell ref="C4:D4"/>
    <mergeCell ref="F3:F4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16CB-8B96-487A-8241-AF9C65929D2A}">
  <dimension ref="A1:N29"/>
  <sheetViews>
    <sheetView showGridLines="0" workbookViewId="0">
      <selection activeCell="R19" sqref="R19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9" style="62" customWidth="1"/>
    <col min="6" max="6" width="3" style="62" customWidth="1"/>
    <col min="7" max="7" width="17.140625" style="62" customWidth="1"/>
    <col min="8" max="9" width="20.140625" style="62" customWidth="1"/>
    <col min="10" max="10" width="14.5703125" style="62" customWidth="1"/>
    <col min="11" max="11" width="5.5703125" style="62" customWidth="1"/>
    <col min="12" max="12" width="14.5703125" style="62" customWidth="1"/>
    <col min="13" max="13" width="5.5703125" style="62" customWidth="1"/>
    <col min="14" max="14" width="3.42578125" style="62" customWidth="1"/>
    <col min="15" max="16384" width="9.140625" style="62"/>
  </cols>
  <sheetData>
    <row r="1" spans="1:14" ht="0.95" customHeight="1" x14ac:dyDescent="0.2">
      <c r="A1" s="71"/>
      <c r="C1" s="71"/>
      <c r="D1" s="71"/>
      <c r="E1" s="71"/>
      <c r="F1" s="71"/>
      <c r="G1" s="109"/>
      <c r="H1" s="109"/>
      <c r="I1" s="109"/>
      <c r="J1" s="109"/>
      <c r="K1" s="71"/>
      <c r="L1" s="71"/>
      <c r="M1" s="71"/>
      <c r="N1" s="71"/>
    </row>
    <row r="2" spans="1:14" ht="18" customHeight="1" x14ac:dyDescent="0.2">
      <c r="A2" s="71"/>
      <c r="B2" s="292" t="s">
        <v>246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71"/>
    </row>
    <row r="3" spans="1:14" ht="18" customHeight="1" x14ac:dyDescent="0.2">
      <c r="A3" s="71"/>
      <c r="B3" s="103"/>
      <c r="C3" s="103"/>
      <c r="D3" s="102"/>
      <c r="E3" s="101"/>
      <c r="F3" s="101"/>
      <c r="G3" s="101"/>
      <c r="H3" s="101"/>
      <c r="I3" s="101"/>
      <c r="J3" s="101"/>
      <c r="K3" s="101"/>
      <c r="L3" s="101"/>
      <c r="M3" s="101"/>
      <c r="N3" s="71"/>
    </row>
    <row r="4" spans="1:14" ht="38.1" customHeight="1" x14ac:dyDescent="0.2">
      <c r="A4" s="71"/>
      <c r="B4" s="290" t="s">
        <v>61</v>
      </c>
      <c r="C4" s="290"/>
      <c r="D4" s="290"/>
      <c r="E4" s="290"/>
      <c r="F4" s="290" t="s">
        <v>231</v>
      </c>
      <c r="G4" s="290"/>
      <c r="H4" s="291" t="s">
        <v>230</v>
      </c>
      <c r="I4" s="291" t="s">
        <v>229</v>
      </c>
      <c r="J4" s="290" t="s">
        <v>228</v>
      </c>
      <c r="K4" s="290"/>
      <c r="L4" s="290" t="s">
        <v>245</v>
      </c>
      <c r="M4" s="290"/>
      <c r="N4" s="71"/>
    </row>
    <row r="5" spans="1:14" ht="30" customHeight="1" x14ac:dyDescent="0.2">
      <c r="A5" s="71"/>
      <c r="B5" s="289" t="s">
        <v>226</v>
      </c>
      <c r="C5" s="289"/>
      <c r="D5" s="289"/>
      <c r="E5" s="289"/>
      <c r="F5" s="284">
        <v>100000</v>
      </c>
      <c r="G5" s="284"/>
      <c r="H5" s="288">
        <v>84488</v>
      </c>
      <c r="I5" s="288">
        <v>9250.85</v>
      </c>
      <c r="J5" s="284">
        <v>6261.15</v>
      </c>
      <c r="K5" s="284"/>
      <c r="L5" s="285">
        <f>H5/F5*100</f>
        <v>84.488</v>
      </c>
      <c r="M5" s="285"/>
      <c r="N5" s="71"/>
    </row>
    <row r="6" spans="1:14" ht="30" customHeight="1" x14ac:dyDescent="0.2">
      <c r="A6" s="71"/>
      <c r="B6" s="289" t="s">
        <v>244</v>
      </c>
      <c r="C6" s="289"/>
      <c r="D6" s="289"/>
      <c r="E6" s="289"/>
      <c r="F6" s="284">
        <v>60000</v>
      </c>
      <c r="G6" s="284"/>
      <c r="H6" s="288">
        <v>59999.48</v>
      </c>
      <c r="I6" s="288">
        <v>0</v>
      </c>
      <c r="J6" s="284">
        <v>0.52</v>
      </c>
      <c r="K6" s="284"/>
      <c r="L6" s="285">
        <f>H6/F6*100</f>
        <v>99.999133333333333</v>
      </c>
      <c r="M6" s="285"/>
      <c r="N6" s="71"/>
    </row>
    <row r="7" spans="1:14" ht="30" customHeight="1" x14ac:dyDescent="0.2">
      <c r="A7" s="71"/>
      <c r="B7" s="289" t="s">
        <v>243</v>
      </c>
      <c r="C7" s="289"/>
      <c r="D7" s="289"/>
      <c r="E7" s="289"/>
      <c r="F7" s="284">
        <v>15000</v>
      </c>
      <c r="G7" s="284"/>
      <c r="H7" s="288">
        <v>14402</v>
      </c>
      <c r="I7" s="288">
        <v>598</v>
      </c>
      <c r="J7" s="284">
        <v>0</v>
      </c>
      <c r="K7" s="284"/>
      <c r="L7" s="285">
        <f>H7/F7*100</f>
        <v>96.013333333333321</v>
      </c>
      <c r="M7" s="285"/>
      <c r="N7" s="71"/>
    </row>
    <row r="8" spans="1:14" ht="30" customHeight="1" x14ac:dyDescent="0.2">
      <c r="A8" s="71"/>
      <c r="B8" s="289" t="s">
        <v>223</v>
      </c>
      <c r="C8" s="289"/>
      <c r="D8" s="289"/>
      <c r="E8" s="289"/>
      <c r="F8" s="284">
        <v>20000</v>
      </c>
      <c r="G8" s="284"/>
      <c r="H8" s="288">
        <v>0</v>
      </c>
      <c r="I8" s="288">
        <v>0</v>
      </c>
      <c r="J8" s="284">
        <v>20000</v>
      </c>
      <c r="K8" s="284"/>
      <c r="L8" s="285">
        <f>H8/F8*100</f>
        <v>0</v>
      </c>
      <c r="M8" s="285"/>
      <c r="N8" s="71"/>
    </row>
    <row r="9" spans="1:14" ht="30" customHeight="1" x14ac:dyDescent="0.2">
      <c r="A9" s="71"/>
      <c r="B9" s="289" t="s">
        <v>220</v>
      </c>
      <c r="C9" s="289"/>
      <c r="D9" s="289"/>
      <c r="E9" s="289"/>
      <c r="F9" s="284">
        <v>40000</v>
      </c>
      <c r="G9" s="284"/>
      <c r="H9" s="288">
        <v>0</v>
      </c>
      <c r="I9" s="288">
        <v>0</v>
      </c>
      <c r="J9" s="284">
        <v>40000</v>
      </c>
      <c r="K9" s="284"/>
      <c r="L9" s="285">
        <f>H9/F9*100</f>
        <v>0</v>
      </c>
      <c r="M9" s="285"/>
      <c r="N9" s="71"/>
    </row>
    <row r="10" spans="1:14" ht="30" customHeight="1" x14ac:dyDescent="0.2">
      <c r="A10" s="71"/>
      <c r="B10" s="289" t="s">
        <v>242</v>
      </c>
      <c r="C10" s="289"/>
      <c r="D10" s="289"/>
      <c r="E10" s="289"/>
      <c r="F10" s="284">
        <v>38895</v>
      </c>
      <c r="G10" s="284"/>
      <c r="H10" s="288">
        <v>36400.239999999998</v>
      </c>
      <c r="I10" s="288">
        <v>0</v>
      </c>
      <c r="J10" s="284">
        <v>2494.7600000000002</v>
      </c>
      <c r="K10" s="284"/>
      <c r="L10" s="285">
        <f>H10/F10*100</f>
        <v>93.585910785448007</v>
      </c>
      <c r="M10" s="285"/>
      <c r="N10" s="71"/>
    </row>
    <row r="11" spans="1:14" ht="30" customHeight="1" x14ac:dyDescent="0.2">
      <c r="A11" s="71"/>
      <c r="B11" s="289" t="s">
        <v>241</v>
      </c>
      <c r="C11" s="289"/>
      <c r="D11" s="289"/>
      <c r="E11" s="289"/>
      <c r="F11" s="284">
        <v>0</v>
      </c>
      <c r="G11" s="284"/>
      <c r="H11" s="288">
        <v>0</v>
      </c>
      <c r="I11" s="288">
        <v>0</v>
      </c>
      <c r="J11" s="284">
        <v>0</v>
      </c>
      <c r="K11" s="284"/>
      <c r="L11" s="285"/>
      <c r="M11" s="285"/>
      <c r="N11" s="71"/>
    </row>
    <row r="12" spans="1:14" ht="30" customHeight="1" x14ac:dyDescent="0.2">
      <c r="A12" s="71"/>
      <c r="B12" s="289" t="s">
        <v>240</v>
      </c>
      <c r="C12" s="289"/>
      <c r="D12" s="289"/>
      <c r="E12" s="289"/>
      <c r="F12" s="284">
        <v>10000</v>
      </c>
      <c r="G12" s="284"/>
      <c r="H12" s="288">
        <v>10000</v>
      </c>
      <c r="I12" s="288">
        <v>0</v>
      </c>
      <c r="J12" s="284">
        <v>0</v>
      </c>
      <c r="K12" s="284"/>
      <c r="L12" s="285">
        <f>H12/F12*100</f>
        <v>100</v>
      </c>
      <c r="M12" s="285"/>
      <c r="N12" s="71"/>
    </row>
    <row r="13" spans="1:14" ht="30" customHeight="1" x14ac:dyDescent="0.2">
      <c r="A13" s="71"/>
      <c r="B13" s="289" t="s">
        <v>239</v>
      </c>
      <c r="C13" s="289"/>
      <c r="D13" s="289"/>
      <c r="E13" s="289"/>
      <c r="F13" s="284">
        <v>6530</v>
      </c>
      <c r="G13" s="284"/>
      <c r="H13" s="288">
        <v>0</v>
      </c>
      <c r="I13" s="288">
        <v>0</v>
      </c>
      <c r="J13" s="284">
        <v>6530</v>
      </c>
      <c r="K13" s="284"/>
      <c r="L13" s="285">
        <f>H13/F13*100</f>
        <v>0</v>
      </c>
      <c r="M13" s="285"/>
      <c r="N13" s="71"/>
    </row>
    <row r="14" spans="1:14" ht="30" customHeight="1" x14ac:dyDescent="0.2">
      <c r="A14" s="71"/>
      <c r="B14" s="289" t="s">
        <v>238</v>
      </c>
      <c r="C14" s="289"/>
      <c r="D14" s="289"/>
      <c r="E14" s="289"/>
      <c r="F14" s="284">
        <v>70000</v>
      </c>
      <c r="G14" s="284"/>
      <c r="H14" s="288">
        <v>66438.34</v>
      </c>
      <c r="I14" s="288">
        <v>0</v>
      </c>
      <c r="J14" s="284">
        <v>3561.66</v>
      </c>
      <c r="K14" s="284"/>
      <c r="L14" s="285">
        <f>H14/F14*100</f>
        <v>94.911914285714289</v>
      </c>
      <c r="M14" s="285"/>
      <c r="N14" s="71"/>
    </row>
    <row r="15" spans="1:14" ht="30" customHeight="1" x14ac:dyDescent="0.2">
      <c r="A15" s="71"/>
      <c r="B15" s="289" t="s">
        <v>237</v>
      </c>
      <c r="C15" s="289"/>
      <c r="D15" s="289"/>
      <c r="E15" s="289"/>
      <c r="F15" s="284">
        <v>23470</v>
      </c>
      <c r="G15" s="284"/>
      <c r="H15" s="288">
        <v>23470</v>
      </c>
      <c r="I15" s="288">
        <v>0</v>
      </c>
      <c r="J15" s="284">
        <v>0</v>
      </c>
      <c r="K15" s="284"/>
      <c r="L15" s="285">
        <f>H15/F15*100</f>
        <v>100</v>
      </c>
      <c r="M15" s="285"/>
      <c r="N15" s="71"/>
    </row>
    <row r="16" spans="1:14" ht="30" customHeight="1" x14ac:dyDescent="0.2">
      <c r="A16" s="71"/>
      <c r="B16" s="289" t="s">
        <v>219</v>
      </c>
      <c r="C16" s="289"/>
      <c r="D16" s="289"/>
      <c r="E16" s="289"/>
      <c r="F16" s="284">
        <v>10000</v>
      </c>
      <c r="G16" s="284"/>
      <c r="H16" s="288">
        <v>0</v>
      </c>
      <c r="I16" s="288">
        <v>0</v>
      </c>
      <c r="J16" s="284">
        <v>10000</v>
      </c>
      <c r="K16" s="284"/>
      <c r="L16" s="285">
        <f>H16/F16*100</f>
        <v>0</v>
      </c>
      <c r="M16" s="285"/>
      <c r="N16" s="71"/>
    </row>
    <row r="17" spans="1:14" ht="30" customHeight="1" x14ac:dyDescent="0.2">
      <c r="A17" s="71"/>
      <c r="B17" s="289" t="s">
        <v>236</v>
      </c>
      <c r="C17" s="289"/>
      <c r="D17" s="289"/>
      <c r="E17" s="289"/>
      <c r="F17" s="284">
        <v>50000</v>
      </c>
      <c r="G17" s="284"/>
      <c r="H17" s="288">
        <v>48668.24</v>
      </c>
      <c r="I17" s="288">
        <v>0</v>
      </c>
      <c r="J17" s="284">
        <v>1331.76</v>
      </c>
      <c r="K17" s="284"/>
      <c r="L17" s="285">
        <f>H17/F17*100</f>
        <v>97.336479999999995</v>
      </c>
      <c r="M17" s="285"/>
      <c r="N17" s="71"/>
    </row>
    <row r="18" spans="1:14" ht="30" customHeight="1" x14ac:dyDescent="0.2">
      <c r="A18" s="71"/>
      <c r="B18" s="289" t="s">
        <v>212</v>
      </c>
      <c r="C18" s="289"/>
      <c r="D18" s="289"/>
      <c r="E18" s="289"/>
      <c r="F18" s="284">
        <v>20000</v>
      </c>
      <c r="G18" s="284"/>
      <c r="H18" s="288">
        <v>0</v>
      </c>
      <c r="I18" s="288">
        <v>0</v>
      </c>
      <c r="J18" s="284">
        <v>20000</v>
      </c>
      <c r="K18" s="284"/>
      <c r="L18" s="285">
        <f>H18/F18*100</f>
        <v>0</v>
      </c>
      <c r="M18" s="285"/>
      <c r="N18" s="71"/>
    </row>
    <row r="19" spans="1:14" ht="30" customHeight="1" x14ac:dyDescent="0.2">
      <c r="A19" s="71"/>
      <c r="B19" s="289" t="s">
        <v>211</v>
      </c>
      <c r="C19" s="289"/>
      <c r="D19" s="289"/>
      <c r="E19" s="289"/>
      <c r="F19" s="284">
        <v>0</v>
      </c>
      <c r="G19" s="284"/>
      <c r="H19" s="288">
        <v>0</v>
      </c>
      <c r="I19" s="288">
        <v>0</v>
      </c>
      <c r="J19" s="284">
        <v>0</v>
      </c>
      <c r="K19" s="284"/>
      <c r="L19" s="285"/>
      <c r="M19" s="285"/>
      <c r="N19" s="71"/>
    </row>
    <row r="20" spans="1:14" ht="30" customHeight="1" x14ac:dyDescent="0.2">
      <c r="A20" s="71"/>
      <c r="B20" s="289" t="s">
        <v>194</v>
      </c>
      <c r="C20" s="289"/>
      <c r="D20" s="289"/>
      <c r="E20" s="289"/>
      <c r="F20" s="284">
        <v>29000</v>
      </c>
      <c r="G20" s="284"/>
      <c r="H20" s="288">
        <v>22566</v>
      </c>
      <c r="I20" s="288">
        <v>301.62</v>
      </c>
      <c r="J20" s="284">
        <v>6132.38</v>
      </c>
      <c r="K20" s="284"/>
      <c r="L20" s="285">
        <f>H20/F20*100</f>
        <v>77.813793103448276</v>
      </c>
      <c r="M20" s="285"/>
      <c r="N20" s="71"/>
    </row>
    <row r="21" spans="1:14" ht="30" customHeight="1" x14ac:dyDescent="0.2">
      <c r="A21" s="71"/>
      <c r="B21" s="289" t="s">
        <v>193</v>
      </c>
      <c r="C21" s="289"/>
      <c r="D21" s="289"/>
      <c r="E21" s="289"/>
      <c r="F21" s="284">
        <v>11000</v>
      </c>
      <c r="G21" s="284"/>
      <c r="H21" s="288">
        <v>11000</v>
      </c>
      <c r="I21" s="288">
        <v>0</v>
      </c>
      <c r="J21" s="284">
        <v>0</v>
      </c>
      <c r="K21" s="284"/>
      <c r="L21" s="285">
        <f>H21/F21*100</f>
        <v>100</v>
      </c>
      <c r="M21" s="285"/>
      <c r="N21" s="71"/>
    </row>
    <row r="22" spans="1:14" ht="30" customHeight="1" x14ac:dyDescent="0.2">
      <c r="A22" s="71"/>
      <c r="B22" s="289" t="s">
        <v>235</v>
      </c>
      <c r="C22" s="289"/>
      <c r="D22" s="289"/>
      <c r="E22" s="289"/>
      <c r="F22" s="284">
        <v>0</v>
      </c>
      <c r="G22" s="284"/>
      <c r="H22" s="288">
        <v>0</v>
      </c>
      <c r="I22" s="288">
        <v>0</v>
      </c>
      <c r="J22" s="284">
        <v>0</v>
      </c>
      <c r="K22" s="284"/>
      <c r="L22" s="285"/>
      <c r="M22" s="285"/>
      <c r="N22" s="71"/>
    </row>
    <row r="23" spans="1:14" ht="30" customHeight="1" x14ac:dyDescent="0.2">
      <c r="A23" s="71"/>
      <c r="B23" s="289" t="s">
        <v>234</v>
      </c>
      <c r="C23" s="289"/>
      <c r="D23" s="289"/>
      <c r="E23" s="289"/>
      <c r="F23" s="284">
        <v>60000</v>
      </c>
      <c r="G23" s="284"/>
      <c r="H23" s="288">
        <v>59498.23</v>
      </c>
      <c r="I23" s="288">
        <v>0</v>
      </c>
      <c r="J23" s="284">
        <v>501.77</v>
      </c>
      <c r="K23" s="284"/>
      <c r="L23" s="285">
        <f>H23/F23*100</f>
        <v>99.163716666666673</v>
      </c>
      <c r="M23" s="285"/>
      <c r="N23" s="71"/>
    </row>
    <row r="24" spans="1:14" ht="30" customHeight="1" x14ac:dyDescent="0.2">
      <c r="A24" s="71"/>
      <c r="B24" s="289" t="s">
        <v>191</v>
      </c>
      <c r="C24" s="289"/>
      <c r="D24" s="289"/>
      <c r="E24" s="289"/>
      <c r="F24" s="284">
        <v>10000</v>
      </c>
      <c r="G24" s="284"/>
      <c r="H24" s="288">
        <v>0</v>
      </c>
      <c r="I24" s="288">
        <v>0</v>
      </c>
      <c r="J24" s="284">
        <v>10000</v>
      </c>
      <c r="K24" s="284"/>
      <c r="L24" s="285">
        <f>H24/F24*100</f>
        <v>0</v>
      </c>
      <c r="M24" s="285"/>
      <c r="N24" s="71"/>
    </row>
    <row r="25" spans="1:14" ht="30" customHeight="1" x14ac:dyDescent="0.2">
      <c r="A25" s="71"/>
      <c r="B25" s="289" t="s">
        <v>190</v>
      </c>
      <c r="C25" s="289"/>
      <c r="D25" s="289"/>
      <c r="E25" s="289"/>
      <c r="F25" s="284">
        <v>0</v>
      </c>
      <c r="G25" s="284"/>
      <c r="H25" s="288">
        <v>0</v>
      </c>
      <c r="I25" s="288">
        <v>0</v>
      </c>
      <c r="J25" s="284">
        <v>0</v>
      </c>
      <c r="K25" s="284"/>
      <c r="L25" s="285"/>
      <c r="M25" s="285"/>
      <c r="N25" s="71"/>
    </row>
    <row r="26" spans="1:14" ht="30" customHeight="1" x14ac:dyDescent="0.2">
      <c r="A26" s="71"/>
      <c r="B26" s="289" t="s">
        <v>189</v>
      </c>
      <c r="C26" s="289"/>
      <c r="D26" s="289"/>
      <c r="E26" s="289"/>
      <c r="F26" s="284">
        <v>20000</v>
      </c>
      <c r="G26" s="284"/>
      <c r="H26" s="288">
        <v>20000</v>
      </c>
      <c r="I26" s="288">
        <v>0</v>
      </c>
      <c r="J26" s="284">
        <v>0</v>
      </c>
      <c r="K26" s="284"/>
      <c r="L26" s="285">
        <f>H26/F26*100</f>
        <v>100</v>
      </c>
      <c r="M26" s="285"/>
      <c r="N26" s="71"/>
    </row>
    <row r="27" spans="1:14" ht="30" customHeight="1" x14ac:dyDescent="0.2">
      <c r="A27" s="71"/>
      <c r="B27" s="289" t="s">
        <v>233</v>
      </c>
      <c r="C27" s="289"/>
      <c r="D27" s="289"/>
      <c r="E27" s="289"/>
      <c r="F27" s="284">
        <v>0</v>
      </c>
      <c r="G27" s="284"/>
      <c r="H27" s="288">
        <v>0</v>
      </c>
      <c r="I27" s="288">
        <v>0</v>
      </c>
      <c r="J27" s="284">
        <v>0</v>
      </c>
      <c r="K27" s="284"/>
      <c r="L27" s="285"/>
      <c r="M27" s="285"/>
      <c r="N27" s="71"/>
    </row>
    <row r="28" spans="1:14" ht="30" customHeight="1" x14ac:dyDescent="0.2">
      <c r="A28" s="71"/>
      <c r="B28" s="289" t="s">
        <v>188</v>
      </c>
      <c r="C28" s="289"/>
      <c r="D28" s="289"/>
      <c r="E28" s="289"/>
      <c r="F28" s="284">
        <v>0</v>
      </c>
      <c r="G28" s="284"/>
      <c r="H28" s="288">
        <v>0</v>
      </c>
      <c r="I28" s="288">
        <v>0</v>
      </c>
      <c r="J28" s="284">
        <v>0</v>
      </c>
      <c r="K28" s="284"/>
      <c r="L28" s="285"/>
      <c r="M28" s="285"/>
      <c r="N28" s="71"/>
    </row>
    <row r="29" spans="1:14" ht="30" customHeight="1" x14ac:dyDescent="0.2">
      <c r="A29" s="71"/>
      <c r="B29" s="287" t="s">
        <v>62</v>
      </c>
      <c r="C29" s="287"/>
      <c r="D29" s="287"/>
      <c r="E29" s="287"/>
      <c r="F29" s="285">
        <v>593895</v>
      </c>
      <c r="G29" s="285"/>
      <c r="H29" s="286">
        <v>456930.53</v>
      </c>
      <c r="I29" s="286">
        <v>10150.469999999999</v>
      </c>
      <c r="J29" s="285">
        <v>126814</v>
      </c>
      <c r="K29" s="285"/>
      <c r="L29" s="285">
        <f>H29/F29*100</f>
        <v>76.937931789289365</v>
      </c>
      <c r="M29" s="285"/>
      <c r="N29" s="71"/>
    </row>
  </sheetData>
  <mergeCells count="108">
    <mergeCell ref="B29:E29"/>
    <mergeCell ref="F29:G29"/>
    <mergeCell ref="J29:K29"/>
    <mergeCell ref="L29:M29"/>
    <mergeCell ref="B2:M2"/>
    <mergeCell ref="B27:E27"/>
    <mergeCell ref="F27:G27"/>
    <mergeCell ref="J27:K27"/>
    <mergeCell ref="L27:M27"/>
    <mergeCell ref="B28:E28"/>
    <mergeCell ref="F28:G28"/>
    <mergeCell ref="J28:K28"/>
    <mergeCell ref="L28:M28"/>
    <mergeCell ref="B25:E25"/>
    <mergeCell ref="F25:G25"/>
    <mergeCell ref="J25:K25"/>
    <mergeCell ref="L25:M25"/>
    <mergeCell ref="B26:E26"/>
    <mergeCell ref="F26:G26"/>
    <mergeCell ref="J26:K26"/>
    <mergeCell ref="L26:M26"/>
    <mergeCell ref="B23:E23"/>
    <mergeCell ref="F23:G23"/>
    <mergeCell ref="J23:K23"/>
    <mergeCell ref="L23:M23"/>
    <mergeCell ref="B24:E24"/>
    <mergeCell ref="F24:G24"/>
    <mergeCell ref="J24:K24"/>
    <mergeCell ref="L24:M24"/>
    <mergeCell ref="B21:E21"/>
    <mergeCell ref="F21:G21"/>
    <mergeCell ref="J21:K21"/>
    <mergeCell ref="L21:M21"/>
    <mergeCell ref="B22:E22"/>
    <mergeCell ref="F22:G22"/>
    <mergeCell ref="J22:K22"/>
    <mergeCell ref="L22:M22"/>
    <mergeCell ref="B19:E19"/>
    <mergeCell ref="F19:G19"/>
    <mergeCell ref="J19:K19"/>
    <mergeCell ref="L19:M19"/>
    <mergeCell ref="B20:E20"/>
    <mergeCell ref="F20:G20"/>
    <mergeCell ref="J20:K20"/>
    <mergeCell ref="L20:M20"/>
    <mergeCell ref="B17:E17"/>
    <mergeCell ref="F17:G17"/>
    <mergeCell ref="J17:K17"/>
    <mergeCell ref="L17:M17"/>
    <mergeCell ref="B18:E18"/>
    <mergeCell ref="F18:G18"/>
    <mergeCell ref="J18:K18"/>
    <mergeCell ref="L18:M18"/>
    <mergeCell ref="B15:E15"/>
    <mergeCell ref="F15:G15"/>
    <mergeCell ref="J15:K15"/>
    <mergeCell ref="L15:M15"/>
    <mergeCell ref="B16:E16"/>
    <mergeCell ref="F16:G16"/>
    <mergeCell ref="J16:K16"/>
    <mergeCell ref="L16:M16"/>
    <mergeCell ref="B13:E13"/>
    <mergeCell ref="F13:G13"/>
    <mergeCell ref="J13:K13"/>
    <mergeCell ref="L13:M13"/>
    <mergeCell ref="B14:E14"/>
    <mergeCell ref="F14:G14"/>
    <mergeCell ref="J14:K14"/>
    <mergeCell ref="L14:M14"/>
    <mergeCell ref="B11:E11"/>
    <mergeCell ref="F11:G11"/>
    <mergeCell ref="J11:K11"/>
    <mergeCell ref="L11:M11"/>
    <mergeCell ref="B12:E12"/>
    <mergeCell ref="F12:G12"/>
    <mergeCell ref="J12:K12"/>
    <mergeCell ref="L12:M12"/>
    <mergeCell ref="B9:E9"/>
    <mergeCell ref="F9:G9"/>
    <mergeCell ref="J9:K9"/>
    <mergeCell ref="L9:M9"/>
    <mergeCell ref="B10:E10"/>
    <mergeCell ref="F10:G10"/>
    <mergeCell ref="J10:K10"/>
    <mergeCell ref="L10:M10"/>
    <mergeCell ref="B7:E7"/>
    <mergeCell ref="F7:G7"/>
    <mergeCell ref="J7:K7"/>
    <mergeCell ref="L7:M7"/>
    <mergeCell ref="B8:E8"/>
    <mergeCell ref="F8:G8"/>
    <mergeCell ref="J8:K8"/>
    <mergeCell ref="L8:M8"/>
    <mergeCell ref="B5:E5"/>
    <mergeCell ref="F5:G5"/>
    <mergeCell ref="J5:K5"/>
    <mergeCell ref="L5:M5"/>
    <mergeCell ref="B6:E6"/>
    <mergeCell ref="F6:G6"/>
    <mergeCell ref="J6:K6"/>
    <mergeCell ref="L6:M6"/>
    <mergeCell ref="G1:J1"/>
    <mergeCell ref="B4:E4"/>
    <mergeCell ref="F4:G4"/>
    <mergeCell ref="J4:K4"/>
    <mergeCell ref="L4:M4"/>
    <mergeCell ref="B3:C3"/>
    <mergeCell ref="E3:M3"/>
  </mergeCells>
  <pageMargins left="0" right="0" top="0" bottom="0" header="0" footer="0"/>
  <pageSetup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B69E-ACA8-4A3C-9976-D84D8D8A6E53}">
  <dimension ref="A1:M14"/>
  <sheetViews>
    <sheetView showGridLines="0" workbookViewId="0">
      <selection activeCell="Q21" sqref="Q21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9" style="62" customWidth="1"/>
    <col min="6" max="6" width="3" style="62" customWidth="1"/>
    <col min="7" max="7" width="17.140625" style="62" customWidth="1"/>
    <col min="8" max="9" width="20.140625" style="62" customWidth="1"/>
    <col min="10" max="10" width="14.5703125" style="62" customWidth="1"/>
    <col min="11" max="11" width="5.5703125" style="62" customWidth="1"/>
    <col min="12" max="12" width="14.5703125" style="62" customWidth="1"/>
    <col min="13" max="13" width="5.5703125" style="62" customWidth="1"/>
    <col min="14" max="16384" width="9.140625" style="62"/>
  </cols>
  <sheetData>
    <row r="1" spans="1:13" ht="0.95" customHeight="1" x14ac:dyDescent="0.2">
      <c r="A1" s="71"/>
      <c r="C1" s="71"/>
      <c r="D1" s="71"/>
      <c r="E1" s="71"/>
      <c r="F1" s="71"/>
      <c r="G1" s="109"/>
      <c r="H1" s="109"/>
      <c r="I1" s="109"/>
      <c r="J1" s="109"/>
      <c r="K1" s="71"/>
      <c r="L1" s="71"/>
      <c r="M1" s="71"/>
    </row>
    <row r="2" spans="1:13" ht="18" customHeight="1" x14ac:dyDescent="0.2">
      <c r="A2" s="71"/>
      <c r="B2" s="103"/>
      <c r="C2" s="103"/>
      <c r="D2" s="102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8" customHeight="1" x14ac:dyDescent="0.2">
      <c r="A3" s="71"/>
      <c r="B3" s="292" t="s">
        <v>250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</row>
    <row r="4" spans="1:13" ht="18" customHeight="1" x14ac:dyDescent="0.2">
      <c r="A4" s="71"/>
      <c r="B4" s="103"/>
      <c r="C4" s="103"/>
      <c r="D4" s="102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38.1" customHeight="1" x14ac:dyDescent="0.2">
      <c r="A5" s="71"/>
      <c r="B5" s="290" t="s">
        <v>61</v>
      </c>
      <c r="C5" s="290"/>
      <c r="D5" s="290"/>
      <c r="E5" s="290"/>
      <c r="F5" s="290" t="s">
        <v>231</v>
      </c>
      <c r="G5" s="290"/>
      <c r="H5" s="291" t="s">
        <v>230</v>
      </c>
      <c r="I5" s="291" t="s">
        <v>229</v>
      </c>
      <c r="J5" s="290" t="s">
        <v>228</v>
      </c>
      <c r="K5" s="290"/>
      <c r="L5" s="290" t="s">
        <v>227</v>
      </c>
      <c r="M5" s="290"/>
    </row>
    <row r="6" spans="1:13" ht="30" customHeight="1" x14ac:dyDescent="0.2">
      <c r="A6" s="71"/>
      <c r="B6" s="289" t="s">
        <v>226</v>
      </c>
      <c r="C6" s="289"/>
      <c r="D6" s="289"/>
      <c r="E6" s="289"/>
      <c r="F6" s="284">
        <v>64000</v>
      </c>
      <c r="G6" s="284"/>
      <c r="H6" s="288">
        <v>58398.43</v>
      </c>
      <c r="I6" s="288">
        <v>5601.57</v>
      </c>
      <c r="J6" s="284">
        <v>0</v>
      </c>
      <c r="K6" s="284"/>
      <c r="L6" s="284">
        <f>H6/F6*100</f>
        <v>91.247546874999998</v>
      </c>
      <c r="M6" s="284"/>
    </row>
    <row r="7" spans="1:13" ht="30" customHeight="1" x14ac:dyDescent="0.2">
      <c r="A7" s="71"/>
      <c r="B7" s="289" t="s">
        <v>249</v>
      </c>
      <c r="C7" s="289"/>
      <c r="D7" s="289"/>
      <c r="E7" s="289"/>
      <c r="F7" s="284">
        <v>86000</v>
      </c>
      <c r="G7" s="284"/>
      <c r="H7" s="288">
        <v>86000</v>
      </c>
      <c r="I7" s="288">
        <v>0</v>
      </c>
      <c r="J7" s="284">
        <v>0</v>
      </c>
      <c r="K7" s="284"/>
      <c r="L7" s="284">
        <f>H7/F7*100</f>
        <v>100</v>
      </c>
      <c r="M7" s="284"/>
    </row>
    <row r="8" spans="1:13" ht="30" customHeight="1" x14ac:dyDescent="0.2">
      <c r="A8" s="71"/>
      <c r="B8" s="289" t="s">
        <v>248</v>
      </c>
      <c r="C8" s="289"/>
      <c r="D8" s="289"/>
      <c r="E8" s="289"/>
      <c r="F8" s="284">
        <v>46999</v>
      </c>
      <c r="G8" s="284"/>
      <c r="H8" s="288">
        <v>46999</v>
      </c>
      <c r="I8" s="288">
        <v>0</v>
      </c>
      <c r="J8" s="284">
        <v>0</v>
      </c>
      <c r="K8" s="284"/>
      <c r="L8" s="284">
        <f>H8/F8*100</f>
        <v>100</v>
      </c>
      <c r="M8" s="284"/>
    </row>
    <row r="9" spans="1:13" ht="30" customHeight="1" x14ac:dyDescent="0.2">
      <c r="A9" s="71"/>
      <c r="B9" s="289" t="s">
        <v>247</v>
      </c>
      <c r="C9" s="289"/>
      <c r="D9" s="289"/>
      <c r="E9" s="289"/>
      <c r="F9" s="284">
        <v>40437</v>
      </c>
      <c r="G9" s="284"/>
      <c r="H9" s="288">
        <v>40437</v>
      </c>
      <c r="I9" s="288">
        <v>0</v>
      </c>
      <c r="J9" s="284">
        <v>0</v>
      </c>
      <c r="K9" s="284"/>
      <c r="L9" s="284">
        <f>H9/F9*100</f>
        <v>100</v>
      </c>
      <c r="M9" s="284"/>
    </row>
    <row r="10" spans="1:13" ht="30" customHeight="1" x14ac:dyDescent="0.2">
      <c r="A10" s="71"/>
      <c r="B10" s="289" t="s">
        <v>216</v>
      </c>
      <c r="C10" s="289"/>
      <c r="D10" s="289"/>
      <c r="E10" s="289"/>
      <c r="F10" s="284">
        <v>9694.9500000000007</v>
      </c>
      <c r="G10" s="284"/>
      <c r="H10" s="288">
        <v>0</v>
      </c>
      <c r="I10" s="288">
        <v>9694.9500000000007</v>
      </c>
      <c r="J10" s="284">
        <v>0</v>
      </c>
      <c r="K10" s="284"/>
      <c r="L10" s="284">
        <f>H10/F10*100</f>
        <v>0</v>
      </c>
      <c r="M10" s="284"/>
    </row>
    <row r="11" spans="1:13" ht="30" customHeight="1" x14ac:dyDescent="0.2">
      <c r="A11" s="71"/>
      <c r="B11" s="289" t="s">
        <v>215</v>
      </c>
      <c r="C11" s="289"/>
      <c r="D11" s="289"/>
      <c r="E11" s="289"/>
      <c r="F11" s="284">
        <v>78893.820000000007</v>
      </c>
      <c r="G11" s="284"/>
      <c r="H11" s="288">
        <v>75982.03</v>
      </c>
      <c r="I11" s="288">
        <v>2911.79</v>
      </c>
      <c r="J11" s="284">
        <v>0</v>
      </c>
      <c r="K11" s="284"/>
      <c r="L11" s="284">
        <f>H11/F11*100</f>
        <v>96.309229290709965</v>
      </c>
      <c r="M11" s="284"/>
    </row>
    <row r="12" spans="1:13" ht="30" customHeight="1" x14ac:dyDescent="0.2">
      <c r="A12" s="71"/>
      <c r="B12" s="289" t="s">
        <v>207</v>
      </c>
      <c r="C12" s="289"/>
      <c r="D12" s="289"/>
      <c r="E12" s="289"/>
      <c r="F12" s="284">
        <v>6495.44</v>
      </c>
      <c r="G12" s="284"/>
      <c r="H12" s="288">
        <v>6495.44</v>
      </c>
      <c r="I12" s="288">
        <v>0</v>
      </c>
      <c r="J12" s="284">
        <v>0</v>
      </c>
      <c r="K12" s="284"/>
      <c r="L12" s="284">
        <f>H12/F12*100</f>
        <v>100</v>
      </c>
      <c r="M12" s="284"/>
    </row>
    <row r="13" spans="1:13" ht="30" customHeight="1" x14ac:dyDescent="0.2">
      <c r="A13" s="71"/>
      <c r="B13" s="289" t="s">
        <v>205</v>
      </c>
      <c r="C13" s="289"/>
      <c r="D13" s="289"/>
      <c r="E13" s="289"/>
      <c r="F13" s="284">
        <v>44333.11</v>
      </c>
      <c r="G13" s="284"/>
      <c r="H13" s="288">
        <v>44333.11</v>
      </c>
      <c r="I13" s="288">
        <v>0</v>
      </c>
      <c r="J13" s="284">
        <v>0</v>
      </c>
      <c r="K13" s="284"/>
      <c r="L13" s="284">
        <f>H13/F13*100</f>
        <v>100</v>
      </c>
      <c r="M13" s="284"/>
    </row>
    <row r="14" spans="1:13" ht="30" customHeight="1" x14ac:dyDescent="0.2">
      <c r="A14" s="71"/>
      <c r="B14" s="287" t="s">
        <v>62</v>
      </c>
      <c r="C14" s="287"/>
      <c r="D14" s="287"/>
      <c r="E14" s="287"/>
      <c r="F14" s="285">
        <v>376853.32</v>
      </c>
      <c r="G14" s="285"/>
      <c r="H14" s="286">
        <v>358645.01</v>
      </c>
      <c r="I14" s="286">
        <v>18208.310000000001</v>
      </c>
      <c r="J14" s="285">
        <v>0</v>
      </c>
      <c r="K14" s="285"/>
      <c r="L14" s="284">
        <f>H14/F14*100</f>
        <v>95.168329683283673</v>
      </c>
      <c r="M14" s="284"/>
    </row>
  </sheetData>
  <mergeCells count="46">
    <mergeCell ref="B14:E14"/>
    <mergeCell ref="F14:G14"/>
    <mergeCell ref="J14:K14"/>
    <mergeCell ref="L14:M14"/>
    <mergeCell ref="B3:M3"/>
    <mergeCell ref="B12:E12"/>
    <mergeCell ref="F12:G12"/>
    <mergeCell ref="J12:K12"/>
    <mergeCell ref="L12:M12"/>
    <mergeCell ref="B13:E13"/>
    <mergeCell ref="F13:G13"/>
    <mergeCell ref="J13:K13"/>
    <mergeCell ref="L13:M13"/>
    <mergeCell ref="B10:E10"/>
    <mergeCell ref="F10:G10"/>
    <mergeCell ref="J10:K10"/>
    <mergeCell ref="L10:M10"/>
    <mergeCell ref="B11:E11"/>
    <mergeCell ref="F11:G11"/>
    <mergeCell ref="J11:K11"/>
    <mergeCell ref="L11:M11"/>
    <mergeCell ref="B8:E8"/>
    <mergeCell ref="F8:G8"/>
    <mergeCell ref="J8:K8"/>
    <mergeCell ref="L8:M8"/>
    <mergeCell ref="B9:E9"/>
    <mergeCell ref="F9:G9"/>
    <mergeCell ref="J9:K9"/>
    <mergeCell ref="L9:M9"/>
    <mergeCell ref="B6:E6"/>
    <mergeCell ref="F6:G6"/>
    <mergeCell ref="J6:K6"/>
    <mergeCell ref="L6:M6"/>
    <mergeCell ref="B7:E7"/>
    <mergeCell ref="F7:G7"/>
    <mergeCell ref="J7:K7"/>
    <mergeCell ref="L7:M7"/>
    <mergeCell ref="G1:J1"/>
    <mergeCell ref="B5:E5"/>
    <mergeCell ref="F5:G5"/>
    <mergeCell ref="J5:K5"/>
    <mergeCell ref="L5:M5"/>
    <mergeCell ref="B2:C2"/>
    <mergeCell ref="E2:M2"/>
    <mergeCell ref="B4:C4"/>
    <mergeCell ref="E4:M4"/>
  </mergeCells>
  <pageMargins left="0" right="0" top="0" bottom="0" header="0" footer="0"/>
  <pageSetup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F8CB-DF5D-45E4-B551-36ACA142EC2C}">
  <dimension ref="A1:N21"/>
  <sheetViews>
    <sheetView showGridLines="0" workbookViewId="0">
      <selection activeCell="T12" sqref="T12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9" style="62" customWidth="1"/>
    <col min="6" max="6" width="3" style="62" customWidth="1"/>
    <col min="7" max="7" width="17.140625" style="62" customWidth="1"/>
    <col min="8" max="9" width="20.140625" style="62" customWidth="1"/>
    <col min="10" max="10" width="14.5703125" style="62" customWidth="1"/>
    <col min="11" max="11" width="5.5703125" style="62" customWidth="1"/>
    <col min="12" max="12" width="14.5703125" style="62" customWidth="1"/>
    <col min="13" max="13" width="5.5703125" style="62" customWidth="1"/>
    <col min="14" max="14" width="3.42578125" style="62" customWidth="1"/>
    <col min="15" max="16384" width="9.140625" style="62"/>
  </cols>
  <sheetData>
    <row r="1" spans="1:14" ht="0.95" customHeight="1" x14ac:dyDescent="0.2">
      <c r="A1" s="71"/>
      <c r="C1" s="71"/>
      <c r="D1" s="71"/>
      <c r="E1" s="71"/>
      <c r="F1" s="71"/>
      <c r="G1" s="109"/>
      <c r="H1" s="109"/>
      <c r="I1" s="109"/>
      <c r="J1" s="109"/>
      <c r="K1" s="71"/>
      <c r="L1" s="71"/>
      <c r="M1" s="71"/>
      <c r="N1" s="71"/>
    </row>
    <row r="2" spans="1:14" ht="18" customHeight="1" x14ac:dyDescent="0.2">
      <c r="A2" s="71"/>
      <c r="B2" s="103"/>
      <c r="C2" s="103"/>
      <c r="D2" s="102"/>
      <c r="E2" s="101"/>
      <c r="F2" s="101"/>
      <c r="G2" s="101"/>
      <c r="H2" s="101"/>
      <c r="I2" s="101"/>
      <c r="J2" s="101"/>
      <c r="K2" s="101"/>
      <c r="L2" s="101"/>
      <c r="M2" s="101"/>
      <c r="N2" s="71"/>
    </row>
    <row r="3" spans="1:14" ht="18" customHeight="1" x14ac:dyDescent="0.2">
      <c r="A3" s="71"/>
      <c r="B3" s="292" t="s">
        <v>266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71"/>
    </row>
    <row r="4" spans="1:14" ht="18" customHeight="1" x14ac:dyDescent="0.2">
      <c r="A4" s="71"/>
      <c r="B4" s="103"/>
      <c r="C4" s="103"/>
      <c r="D4" s="102"/>
      <c r="E4" s="101"/>
      <c r="F4" s="101"/>
      <c r="G4" s="101"/>
      <c r="H4" s="101"/>
      <c r="I4" s="101"/>
      <c r="J4" s="101"/>
      <c r="K4" s="101"/>
      <c r="L4" s="101"/>
      <c r="M4" s="101"/>
      <c r="N4" s="71"/>
    </row>
    <row r="5" spans="1:14" ht="38.1" customHeight="1" x14ac:dyDescent="0.2">
      <c r="A5" s="71"/>
      <c r="B5" s="290" t="s">
        <v>61</v>
      </c>
      <c r="C5" s="290"/>
      <c r="D5" s="290"/>
      <c r="E5" s="290"/>
      <c r="F5" s="290" t="s">
        <v>265</v>
      </c>
      <c r="G5" s="290"/>
      <c r="H5" s="291" t="s">
        <v>230</v>
      </c>
      <c r="I5" s="291" t="s">
        <v>229</v>
      </c>
      <c r="J5" s="290" t="s">
        <v>228</v>
      </c>
      <c r="K5" s="290"/>
      <c r="L5" s="290" t="s">
        <v>227</v>
      </c>
      <c r="M5" s="290"/>
      <c r="N5" s="71"/>
    </row>
    <row r="6" spans="1:14" ht="30" customHeight="1" x14ac:dyDescent="0.2">
      <c r="A6" s="71"/>
      <c r="B6" s="289" t="s">
        <v>264</v>
      </c>
      <c r="C6" s="289"/>
      <c r="D6" s="289"/>
      <c r="E6" s="289"/>
      <c r="F6" s="284">
        <v>1196.4000000000001</v>
      </c>
      <c r="G6" s="284"/>
      <c r="H6" s="288">
        <v>0</v>
      </c>
      <c r="I6" s="288">
        <v>0</v>
      </c>
      <c r="J6" s="284">
        <v>1196.4000000000001</v>
      </c>
      <c r="K6" s="284"/>
      <c r="L6" s="285">
        <f>H6/F6*100</f>
        <v>0</v>
      </c>
      <c r="M6" s="285"/>
      <c r="N6" s="71"/>
    </row>
    <row r="7" spans="1:14" ht="30" customHeight="1" x14ac:dyDescent="0.2">
      <c r="A7" s="71"/>
      <c r="B7" s="289" t="s">
        <v>226</v>
      </c>
      <c r="C7" s="289"/>
      <c r="D7" s="289"/>
      <c r="E7" s="289"/>
      <c r="F7" s="284">
        <v>34793.65</v>
      </c>
      <c r="G7" s="284"/>
      <c r="H7" s="288">
        <v>20858</v>
      </c>
      <c r="I7" s="288">
        <v>13935.65</v>
      </c>
      <c r="J7" s="284">
        <v>0</v>
      </c>
      <c r="K7" s="284"/>
      <c r="L7" s="285">
        <f>H7/F7*100</f>
        <v>59.947720345522818</v>
      </c>
      <c r="M7" s="285"/>
      <c r="N7" s="71"/>
    </row>
    <row r="8" spans="1:14" ht="30" customHeight="1" x14ac:dyDescent="0.2">
      <c r="A8" s="71"/>
      <c r="B8" s="289" t="s">
        <v>263</v>
      </c>
      <c r="C8" s="289"/>
      <c r="D8" s="289"/>
      <c r="E8" s="289"/>
      <c r="F8" s="284">
        <v>3800</v>
      </c>
      <c r="G8" s="284"/>
      <c r="H8" s="288">
        <v>0</v>
      </c>
      <c r="I8" s="288">
        <v>0</v>
      </c>
      <c r="J8" s="284">
        <v>3800</v>
      </c>
      <c r="K8" s="284"/>
      <c r="L8" s="285">
        <f>H8/F8*100</f>
        <v>0</v>
      </c>
      <c r="M8" s="285"/>
      <c r="N8" s="71"/>
    </row>
    <row r="9" spans="1:14" ht="30" customHeight="1" x14ac:dyDescent="0.2">
      <c r="A9" s="71"/>
      <c r="B9" s="289" t="s">
        <v>262</v>
      </c>
      <c r="C9" s="289"/>
      <c r="D9" s="289"/>
      <c r="E9" s="289"/>
      <c r="F9" s="284">
        <v>4.2</v>
      </c>
      <c r="G9" s="284"/>
      <c r="H9" s="288">
        <v>0</v>
      </c>
      <c r="I9" s="288">
        <v>0</v>
      </c>
      <c r="J9" s="284">
        <v>4.2</v>
      </c>
      <c r="K9" s="284"/>
      <c r="L9" s="285">
        <f>H9/F9*100</f>
        <v>0</v>
      </c>
      <c r="M9" s="285"/>
      <c r="N9" s="71"/>
    </row>
    <row r="10" spans="1:14" ht="30" customHeight="1" x14ac:dyDescent="0.2">
      <c r="A10" s="71"/>
      <c r="B10" s="289" t="s">
        <v>261</v>
      </c>
      <c r="C10" s="289"/>
      <c r="D10" s="289"/>
      <c r="E10" s="289"/>
      <c r="F10" s="284">
        <v>15</v>
      </c>
      <c r="G10" s="284"/>
      <c r="H10" s="288">
        <v>0</v>
      </c>
      <c r="I10" s="288">
        <v>0</v>
      </c>
      <c r="J10" s="284">
        <v>15</v>
      </c>
      <c r="K10" s="284"/>
      <c r="L10" s="285">
        <f>H10/F10*100</f>
        <v>0</v>
      </c>
      <c r="M10" s="285"/>
      <c r="N10" s="71"/>
    </row>
    <row r="11" spans="1:14" ht="30" customHeight="1" x14ac:dyDescent="0.2">
      <c r="A11" s="71"/>
      <c r="B11" s="289" t="s">
        <v>260</v>
      </c>
      <c r="C11" s="289"/>
      <c r="D11" s="289"/>
      <c r="E11" s="289"/>
      <c r="F11" s="284">
        <v>3000</v>
      </c>
      <c r="G11" s="284"/>
      <c r="H11" s="288">
        <v>0</v>
      </c>
      <c r="I11" s="288">
        <v>0</v>
      </c>
      <c r="J11" s="284">
        <v>3000</v>
      </c>
      <c r="K11" s="284"/>
      <c r="L11" s="285">
        <f>H11/F11*100</f>
        <v>0</v>
      </c>
      <c r="M11" s="285"/>
      <c r="N11" s="71"/>
    </row>
    <row r="12" spans="1:14" ht="30" customHeight="1" x14ac:dyDescent="0.2">
      <c r="A12" s="71"/>
      <c r="B12" s="289" t="s">
        <v>259</v>
      </c>
      <c r="C12" s="289"/>
      <c r="D12" s="289"/>
      <c r="E12" s="289"/>
      <c r="F12" s="284">
        <v>275</v>
      </c>
      <c r="G12" s="284"/>
      <c r="H12" s="288">
        <v>0</v>
      </c>
      <c r="I12" s="288">
        <v>0</v>
      </c>
      <c r="J12" s="284">
        <v>275</v>
      </c>
      <c r="K12" s="284"/>
      <c r="L12" s="285">
        <f>H12/F12*100</f>
        <v>0</v>
      </c>
      <c r="M12" s="285"/>
      <c r="N12" s="71"/>
    </row>
    <row r="13" spans="1:14" ht="30" customHeight="1" x14ac:dyDescent="0.2">
      <c r="A13" s="71"/>
      <c r="B13" s="289" t="s">
        <v>258</v>
      </c>
      <c r="C13" s="289"/>
      <c r="D13" s="289"/>
      <c r="E13" s="289"/>
      <c r="F13" s="284">
        <v>3528</v>
      </c>
      <c r="G13" s="284"/>
      <c r="H13" s="288">
        <v>0</v>
      </c>
      <c r="I13" s="288">
        <v>0</v>
      </c>
      <c r="J13" s="284">
        <v>3528</v>
      </c>
      <c r="K13" s="284"/>
      <c r="L13" s="285">
        <f>H13/F13*100</f>
        <v>0</v>
      </c>
      <c r="M13" s="285"/>
      <c r="N13" s="71"/>
    </row>
    <row r="14" spans="1:14" ht="30" customHeight="1" x14ac:dyDescent="0.2">
      <c r="A14" s="71"/>
      <c r="B14" s="289" t="s">
        <v>257</v>
      </c>
      <c r="C14" s="289"/>
      <c r="D14" s="289"/>
      <c r="E14" s="289"/>
      <c r="F14" s="284">
        <v>500</v>
      </c>
      <c r="G14" s="284"/>
      <c r="H14" s="288">
        <v>0</v>
      </c>
      <c r="I14" s="288">
        <v>0</v>
      </c>
      <c r="J14" s="284">
        <v>500</v>
      </c>
      <c r="K14" s="284"/>
      <c r="L14" s="285">
        <f>H14/F14*100</f>
        <v>0</v>
      </c>
      <c r="M14" s="285"/>
      <c r="N14" s="71"/>
    </row>
    <row r="15" spans="1:14" ht="30" customHeight="1" x14ac:dyDescent="0.2">
      <c r="A15" s="71"/>
      <c r="B15" s="289" t="s">
        <v>256</v>
      </c>
      <c r="C15" s="289"/>
      <c r="D15" s="289"/>
      <c r="E15" s="289"/>
      <c r="F15" s="284">
        <v>900</v>
      </c>
      <c r="G15" s="284"/>
      <c r="H15" s="288">
        <v>0</v>
      </c>
      <c r="I15" s="288">
        <v>0</v>
      </c>
      <c r="J15" s="284">
        <v>900</v>
      </c>
      <c r="K15" s="284"/>
      <c r="L15" s="285">
        <f>H15/F15*100</f>
        <v>0</v>
      </c>
      <c r="M15" s="285"/>
      <c r="N15" s="71"/>
    </row>
    <row r="16" spans="1:14" ht="30" customHeight="1" x14ac:dyDescent="0.2">
      <c r="A16" s="71"/>
      <c r="B16" s="289" t="s">
        <v>255</v>
      </c>
      <c r="C16" s="289"/>
      <c r="D16" s="289"/>
      <c r="E16" s="289"/>
      <c r="F16" s="284">
        <v>2000</v>
      </c>
      <c r="G16" s="284"/>
      <c r="H16" s="288">
        <v>0</v>
      </c>
      <c r="I16" s="288">
        <v>0</v>
      </c>
      <c r="J16" s="284">
        <v>2000</v>
      </c>
      <c r="K16" s="284"/>
      <c r="L16" s="285">
        <f>H16/F16*100</f>
        <v>0</v>
      </c>
      <c r="M16" s="285"/>
      <c r="N16" s="71"/>
    </row>
    <row r="17" spans="1:14" ht="30" customHeight="1" x14ac:dyDescent="0.2">
      <c r="A17" s="71"/>
      <c r="B17" s="289" t="s">
        <v>254</v>
      </c>
      <c r="C17" s="289"/>
      <c r="D17" s="289"/>
      <c r="E17" s="289"/>
      <c r="F17" s="284">
        <v>500</v>
      </c>
      <c r="G17" s="284"/>
      <c r="H17" s="288">
        <v>0</v>
      </c>
      <c r="I17" s="288">
        <v>0</v>
      </c>
      <c r="J17" s="284">
        <v>500</v>
      </c>
      <c r="K17" s="284"/>
      <c r="L17" s="285">
        <f>H17/F17*100</f>
        <v>0</v>
      </c>
      <c r="M17" s="285"/>
      <c r="N17" s="71"/>
    </row>
    <row r="18" spans="1:14" ht="30" customHeight="1" x14ac:dyDescent="0.2">
      <c r="A18" s="71"/>
      <c r="B18" s="289" t="s">
        <v>253</v>
      </c>
      <c r="C18" s="289"/>
      <c r="D18" s="289"/>
      <c r="E18" s="289"/>
      <c r="F18" s="284">
        <v>0.91</v>
      </c>
      <c r="G18" s="284"/>
      <c r="H18" s="288">
        <v>0</v>
      </c>
      <c r="I18" s="288">
        <v>0</v>
      </c>
      <c r="J18" s="284">
        <v>0.91</v>
      </c>
      <c r="K18" s="284"/>
      <c r="L18" s="285">
        <f>H18/F18*100</f>
        <v>0</v>
      </c>
      <c r="M18" s="285"/>
      <c r="N18" s="71"/>
    </row>
    <row r="19" spans="1:14" ht="30" customHeight="1" x14ac:dyDescent="0.2">
      <c r="A19" s="71"/>
      <c r="B19" s="289" t="s">
        <v>252</v>
      </c>
      <c r="C19" s="289"/>
      <c r="D19" s="289"/>
      <c r="E19" s="289"/>
      <c r="F19" s="284">
        <v>2000</v>
      </c>
      <c r="G19" s="284"/>
      <c r="H19" s="288">
        <v>0</v>
      </c>
      <c r="I19" s="288">
        <v>0</v>
      </c>
      <c r="J19" s="284">
        <v>2000</v>
      </c>
      <c r="K19" s="284"/>
      <c r="L19" s="285">
        <f>H19/F19*100</f>
        <v>0</v>
      </c>
      <c r="M19" s="285"/>
      <c r="N19" s="71"/>
    </row>
    <row r="20" spans="1:14" ht="30" customHeight="1" x14ac:dyDescent="0.2">
      <c r="A20" s="71"/>
      <c r="B20" s="289" t="s">
        <v>251</v>
      </c>
      <c r="C20" s="289"/>
      <c r="D20" s="289"/>
      <c r="E20" s="289"/>
      <c r="F20" s="284">
        <v>500</v>
      </c>
      <c r="G20" s="284"/>
      <c r="H20" s="288">
        <v>0</v>
      </c>
      <c r="I20" s="288">
        <v>0</v>
      </c>
      <c r="J20" s="284">
        <v>500</v>
      </c>
      <c r="K20" s="284"/>
      <c r="L20" s="285">
        <f>H20/F20*100</f>
        <v>0</v>
      </c>
      <c r="M20" s="285"/>
      <c r="N20" s="71"/>
    </row>
    <row r="21" spans="1:14" ht="30" customHeight="1" x14ac:dyDescent="0.2">
      <c r="A21" s="71"/>
      <c r="B21" s="287" t="s">
        <v>62</v>
      </c>
      <c r="C21" s="287"/>
      <c r="D21" s="287"/>
      <c r="E21" s="287"/>
      <c r="F21" s="285">
        <v>53013.16</v>
      </c>
      <c r="G21" s="285"/>
      <c r="H21" s="286">
        <v>20858</v>
      </c>
      <c r="I21" s="286">
        <v>13935.65</v>
      </c>
      <c r="J21" s="285">
        <v>18219.509999999998</v>
      </c>
      <c r="K21" s="285"/>
      <c r="L21" s="285">
        <f>H21/F21*100</f>
        <v>39.344947556418063</v>
      </c>
      <c r="M21" s="285"/>
      <c r="N21" s="71"/>
    </row>
  </sheetData>
  <mergeCells count="74">
    <mergeCell ref="B20:E20"/>
    <mergeCell ref="F20:G20"/>
    <mergeCell ref="J20:K20"/>
    <mergeCell ref="L20:M20"/>
    <mergeCell ref="B21:E21"/>
    <mergeCell ref="F21:G21"/>
    <mergeCell ref="J21:K21"/>
    <mergeCell ref="L21:M21"/>
    <mergeCell ref="B18:E18"/>
    <mergeCell ref="F18:G18"/>
    <mergeCell ref="J18:K18"/>
    <mergeCell ref="L18:M18"/>
    <mergeCell ref="B19:E19"/>
    <mergeCell ref="F19:G19"/>
    <mergeCell ref="J19:K19"/>
    <mergeCell ref="L19:M19"/>
    <mergeCell ref="B16:E16"/>
    <mergeCell ref="F16:G16"/>
    <mergeCell ref="J16:K16"/>
    <mergeCell ref="L16:M16"/>
    <mergeCell ref="B17:E17"/>
    <mergeCell ref="F17:G17"/>
    <mergeCell ref="J17:K17"/>
    <mergeCell ref="L17:M17"/>
    <mergeCell ref="B14:E14"/>
    <mergeCell ref="F14:G14"/>
    <mergeCell ref="J14:K14"/>
    <mergeCell ref="L14:M14"/>
    <mergeCell ref="B15:E15"/>
    <mergeCell ref="F15:G15"/>
    <mergeCell ref="J15:K15"/>
    <mergeCell ref="L15:M15"/>
    <mergeCell ref="B12:E12"/>
    <mergeCell ref="F12:G12"/>
    <mergeCell ref="J12:K12"/>
    <mergeCell ref="L12:M12"/>
    <mergeCell ref="B13:E13"/>
    <mergeCell ref="F13:G13"/>
    <mergeCell ref="J13:K13"/>
    <mergeCell ref="L13:M13"/>
    <mergeCell ref="B10:E10"/>
    <mergeCell ref="F10:G10"/>
    <mergeCell ref="J10:K10"/>
    <mergeCell ref="L10:M10"/>
    <mergeCell ref="B11:E11"/>
    <mergeCell ref="F11:G11"/>
    <mergeCell ref="J11:K11"/>
    <mergeCell ref="L11:M11"/>
    <mergeCell ref="B8:E8"/>
    <mergeCell ref="F8:G8"/>
    <mergeCell ref="J8:K8"/>
    <mergeCell ref="L8:M8"/>
    <mergeCell ref="B9:E9"/>
    <mergeCell ref="F9:G9"/>
    <mergeCell ref="J9:K9"/>
    <mergeCell ref="L9:M9"/>
    <mergeCell ref="B6:E6"/>
    <mergeCell ref="F6:G6"/>
    <mergeCell ref="J6:K6"/>
    <mergeCell ref="L6:M6"/>
    <mergeCell ref="B7:E7"/>
    <mergeCell ref="F7:G7"/>
    <mergeCell ref="J7:K7"/>
    <mergeCell ref="L7:M7"/>
    <mergeCell ref="G1:J1"/>
    <mergeCell ref="B5:E5"/>
    <mergeCell ref="F5:G5"/>
    <mergeCell ref="J5:K5"/>
    <mergeCell ref="L5:M5"/>
    <mergeCell ref="B2:C2"/>
    <mergeCell ref="E2:M2"/>
    <mergeCell ref="B4:C4"/>
    <mergeCell ref="E4:M4"/>
    <mergeCell ref="B3:M3"/>
  </mergeCells>
  <pageMargins left="0" right="0" top="0" bottom="0" header="0" footer="0"/>
  <pageSetup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D042-B2CE-4159-898E-AA7A11194BF2}">
  <dimension ref="A1:R16"/>
  <sheetViews>
    <sheetView showGridLines="0" workbookViewId="0">
      <selection activeCell="W11" sqref="W11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4.85546875" style="62" customWidth="1"/>
    <col min="6" max="6" width="3" style="62" customWidth="1"/>
    <col min="7" max="7" width="17.140625" style="62" customWidth="1"/>
    <col min="8" max="9" width="20.140625" style="62" customWidth="1"/>
    <col min="10" max="10" width="14.5703125" style="62" customWidth="1"/>
    <col min="11" max="11" width="5.5703125" style="62" customWidth="1"/>
    <col min="12" max="12" width="14.5703125" style="62" customWidth="1"/>
    <col min="13" max="13" width="5.5703125" style="62" customWidth="1"/>
    <col min="14" max="14" width="3.85546875" style="62" customWidth="1"/>
    <col min="15" max="15" width="1.7109375" style="62" customWidth="1"/>
    <col min="16" max="16" width="7.85546875" style="62" customWidth="1"/>
    <col min="17" max="17" width="7.5703125" style="62" customWidth="1"/>
    <col min="18" max="18" width="3.42578125" style="62" customWidth="1"/>
    <col min="19" max="16384" width="9.140625" style="62"/>
  </cols>
  <sheetData>
    <row r="1" spans="1:18" ht="0.95" customHeight="1" x14ac:dyDescent="0.2">
      <c r="A1" s="71"/>
      <c r="C1" s="71"/>
      <c r="D1" s="71"/>
      <c r="E1" s="71"/>
      <c r="F1" s="71"/>
      <c r="G1" s="109"/>
      <c r="H1" s="109"/>
      <c r="I1" s="109"/>
      <c r="J1" s="109"/>
      <c r="K1" s="71"/>
      <c r="L1" s="71"/>
      <c r="M1" s="71"/>
      <c r="N1" s="71"/>
      <c r="O1" s="71"/>
      <c r="P1" s="71"/>
      <c r="Q1" s="71"/>
      <c r="R1" s="71"/>
    </row>
    <row r="2" spans="1:18" ht="18" customHeight="1" x14ac:dyDescent="0.2">
      <c r="A2" s="71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71"/>
    </row>
    <row r="3" spans="1:18" ht="18" customHeight="1" x14ac:dyDescent="0.2">
      <c r="A3" s="71"/>
      <c r="B3" s="294" t="s">
        <v>279</v>
      </c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71"/>
    </row>
    <row r="4" spans="1:18" ht="18" customHeight="1" x14ac:dyDescent="0.2">
      <c r="A4" s="71"/>
      <c r="B4" s="103"/>
      <c r="C4" s="103"/>
      <c r="D4" s="102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71"/>
    </row>
    <row r="5" spans="1:18" ht="38.1" customHeight="1" x14ac:dyDescent="0.2">
      <c r="A5" s="71"/>
      <c r="B5" s="290" t="s">
        <v>61</v>
      </c>
      <c r="C5" s="290"/>
      <c r="D5" s="290"/>
      <c r="E5" s="290"/>
      <c r="F5" s="290" t="s">
        <v>265</v>
      </c>
      <c r="G5" s="290"/>
      <c r="H5" s="291" t="s">
        <v>230</v>
      </c>
      <c r="I5" s="291" t="s">
        <v>229</v>
      </c>
      <c r="J5" s="290" t="s">
        <v>228</v>
      </c>
      <c r="K5" s="290"/>
      <c r="L5" s="290" t="s">
        <v>278</v>
      </c>
      <c r="M5" s="290"/>
      <c r="N5" s="290" t="s">
        <v>277</v>
      </c>
      <c r="O5" s="290"/>
      <c r="P5" s="290"/>
      <c r="Q5" s="290"/>
      <c r="R5" s="71"/>
    </row>
    <row r="6" spans="1:18" ht="30" customHeight="1" x14ac:dyDescent="0.2">
      <c r="A6" s="71"/>
      <c r="B6" s="293" t="s">
        <v>276</v>
      </c>
      <c r="C6" s="293"/>
      <c r="D6" s="293"/>
      <c r="E6" s="293"/>
      <c r="F6" s="285">
        <v>425.23</v>
      </c>
      <c r="G6" s="285"/>
      <c r="H6" s="286">
        <v>0</v>
      </c>
      <c r="I6" s="286">
        <v>0</v>
      </c>
      <c r="J6" s="285">
        <v>425.23</v>
      </c>
      <c r="K6" s="285"/>
      <c r="L6" s="285">
        <f>T6</f>
        <v>0</v>
      </c>
      <c r="M6" s="285"/>
      <c r="N6" s="285">
        <v>425.23</v>
      </c>
      <c r="O6" s="285"/>
      <c r="P6" s="285"/>
      <c r="Q6" s="285"/>
      <c r="R6" s="71"/>
    </row>
    <row r="7" spans="1:18" ht="30" customHeight="1" x14ac:dyDescent="0.2">
      <c r="A7" s="71"/>
      <c r="B7" s="289" t="s">
        <v>275</v>
      </c>
      <c r="C7" s="289"/>
      <c r="D7" s="289"/>
      <c r="E7" s="289"/>
      <c r="F7" s="284">
        <v>425.23</v>
      </c>
      <c r="G7" s="284"/>
      <c r="H7" s="288">
        <v>0</v>
      </c>
      <c r="I7" s="288">
        <v>0</v>
      </c>
      <c r="J7" s="284">
        <v>425.23</v>
      </c>
      <c r="K7" s="284"/>
      <c r="L7" s="284">
        <v>0</v>
      </c>
      <c r="M7" s="284"/>
      <c r="N7" s="284">
        <v>425.23</v>
      </c>
      <c r="O7" s="284"/>
      <c r="P7" s="284"/>
      <c r="Q7" s="284"/>
      <c r="R7" s="71"/>
    </row>
    <row r="8" spans="1:18" ht="30" customHeight="1" x14ac:dyDescent="0.2">
      <c r="A8" s="71"/>
      <c r="B8" s="293" t="s">
        <v>274</v>
      </c>
      <c r="C8" s="293"/>
      <c r="D8" s="293"/>
      <c r="E8" s="293"/>
      <c r="F8" s="285">
        <v>1050.2</v>
      </c>
      <c r="G8" s="285"/>
      <c r="H8" s="286">
        <v>0</v>
      </c>
      <c r="I8" s="286">
        <v>0</v>
      </c>
      <c r="J8" s="285">
        <v>1050.2</v>
      </c>
      <c r="K8" s="285"/>
      <c r="L8" s="285">
        <v>0</v>
      </c>
      <c r="M8" s="285"/>
      <c r="N8" s="285">
        <v>1050.2</v>
      </c>
      <c r="O8" s="285"/>
      <c r="P8" s="285"/>
      <c r="Q8" s="285"/>
      <c r="R8" s="71"/>
    </row>
    <row r="9" spans="1:18" ht="30" customHeight="1" x14ac:dyDescent="0.2">
      <c r="A9" s="71"/>
      <c r="B9" s="289" t="s">
        <v>273</v>
      </c>
      <c r="C9" s="289"/>
      <c r="D9" s="289"/>
      <c r="E9" s="289"/>
      <c r="F9" s="284">
        <v>990.48</v>
      </c>
      <c r="G9" s="284"/>
      <c r="H9" s="288">
        <v>0</v>
      </c>
      <c r="I9" s="288">
        <v>0</v>
      </c>
      <c r="J9" s="284">
        <v>990.48</v>
      </c>
      <c r="K9" s="284"/>
      <c r="L9" s="284">
        <v>0</v>
      </c>
      <c r="M9" s="284"/>
      <c r="N9" s="284">
        <v>990.48</v>
      </c>
      <c r="O9" s="284"/>
      <c r="P9" s="284"/>
      <c r="Q9" s="284"/>
      <c r="R9" s="71"/>
    </row>
    <row r="10" spans="1:18" ht="30" customHeight="1" x14ac:dyDescent="0.2">
      <c r="A10" s="71"/>
      <c r="B10" s="289" t="s">
        <v>272</v>
      </c>
      <c r="C10" s="289"/>
      <c r="D10" s="289"/>
      <c r="E10" s="289"/>
      <c r="F10" s="284">
        <v>0.06</v>
      </c>
      <c r="G10" s="284"/>
      <c r="H10" s="288">
        <v>0</v>
      </c>
      <c r="I10" s="288">
        <v>0</v>
      </c>
      <c r="J10" s="284">
        <v>0.06</v>
      </c>
      <c r="K10" s="284"/>
      <c r="L10" s="284">
        <v>0</v>
      </c>
      <c r="M10" s="284"/>
      <c r="N10" s="284">
        <v>0.06</v>
      </c>
      <c r="O10" s="284"/>
      <c r="P10" s="284"/>
      <c r="Q10" s="284"/>
      <c r="R10" s="71"/>
    </row>
    <row r="11" spans="1:18" ht="30" customHeight="1" x14ac:dyDescent="0.2">
      <c r="A11" s="71"/>
      <c r="B11" s="289" t="s">
        <v>271</v>
      </c>
      <c r="C11" s="289"/>
      <c r="D11" s="289"/>
      <c r="E11" s="289"/>
      <c r="F11" s="284">
        <v>59.66</v>
      </c>
      <c r="G11" s="284"/>
      <c r="H11" s="288">
        <v>0</v>
      </c>
      <c r="I11" s="288">
        <v>0</v>
      </c>
      <c r="J11" s="284">
        <v>59.66</v>
      </c>
      <c r="K11" s="284"/>
      <c r="L11" s="284">
        <v>0</v>
      </c>
      <c r="M11" s="284"/>
      <c r="N11" s="284">
        <v>59.66</v>
      </c>
      <c r="O11" s="284"/>
      <c r="P11" s="284"/>
      <c r="Q11" s="284"/>
      <c r="R11" s="71"/>
    </row>
    <row r="12" spans="1:18" ht="30" customHeight="1" x14ac:dyDescent="0.2">
      <c r="A12" s="71"/>
      <c r="B12" s="293" t="s">
        <v>270</v>
      </c>
      <c r="C12" s="293"/>
      <c r="D12" s="293"/>
      <c r="E12" s="293"/>
      <c r="F12" s="285">
        <v>0.01</v>
      </c>
      <c r="G12" s="285"/>
      <c r="H12" s="286">
        <v>0</v>
      </c>
      <c r="I12" s="286">
        <v>0</v>
      </c>
      <c r="J12" s="285">
        <v>0.01</v>
      </c>
      <c r="K12" s="285"/>
      <c r="L12" s="285">
        <v>0</v>
      </c>
      <c r="M12" s="285"/>
      <c r="N12" s="285">
        <v>0.01</v>
      </c>
      <c r="O12" s="285"/>
      <c r="P12" s="285"/>
      <c r="Q12" s="285"/>
      <c r="R12" s="71"/>
    </row>
    <row r="13" spans="1:18" ht="30" customHeight="1" x14ac:dyDescent="0.2">
      <c r="A13" s="71"/>
      <c r="B13" s="289" t="s">
        <v>269</v>
      </c>
      <c r="C13" s="289"/>
      <c r="D13" s="289"/>
      <c r="E13" s="289"/>
      <c r="F13" s="284">
        <v>0.01</v>
      </c>
      <c r="G13" s="284"/>
      <c r="H13" s="288">
        <v>0</v>
      </c>
      <c r="I13" s="288">
        <v>0</v>
      </c>
      <c r="J13" s="284">
        <v>0.01</v>
      </c>
      <c r="K13" s="284"/>
      <c r="L13" s="284">
        <v>0</v>
      </c>
      <c r="M13" s="284"/>
      <c r="N13" s="284">
        <v>0.01</v>
      </c>
      <c r="O13" s="284"/>
      <c r="P13" s="284"/>
      <c r="Q13" s="284"/>
      <c r="R13" s="71"/>
    </row>
    <row r="14" spans="1:18" ht="30" customHeight="1" x14ac:dyDescent="0.2">
      <c r="A14" s="71"/>
      <c r="B14" s="293" t="s">
        <v>268</v>
      </c>
      <c r="C14" s="293"/>
      <c r="D14" s="293"/>
      <c r="E14" s="293"/>
      <c r="F14" s="285">
        <v>3600</v>
      </c>
      <c r="G14" s="285"/>
      <c r="H14" s="286">
        <v>0</v>
      </c>
      <c r="I14" s="286">
        <v>3600</v>
      </c>
      <c r="J14" s="285">
        <v>0</v>
      </c>
      <c r="K14" s="285"/>
      <c r="L14" s="285">
        <v>0</v>
      </c>
      <c r="M14" s="285"/>
      <c r="N14" s="285">
        <v>3600</v>
      </c>
      <c r="O14" s="285"/>
      <c r="P14" s="285"/>
      <c r="Q14" s="285"/>
      <c r="R14" s="71"/>
    </row>
    <row r="15" spans="1:18" ht="30" customHeight="1" x14ac:dyDescent="0.2">
      <c r="A15" s="71"/>
      <c r="B15" s="289" t="s">
        <v>267</v>
      </c>
      <c r="C15" s="289"/>
      <c r="D15" s="289"/>
      <c r="E15" s="289"/>
      <c r="F15" s="284">
        <v>3600</v>
      </c>
      <c r="G15" s="284"/>
      <c r="H15" s="288">
        <v>0</v>
      </c>
      <c r="I15" s="288">
        <v>3600</v>
      </c>
      <c r="J15" s="284">
        <v>0</v>
      </c>
      <c r="K15" s="284"/>
      <c r="L15" s="284">
        <v>0</v>
      </c>
      <c r="M15" s="284"/>
      <c r="N15" s="284">
        <v>3600</v>
      </c>
      <c r="O15" s="284"/>
      <c r="P15" s="284"/>
      <c r="Q15" s="284"/>
      <c r="R15" s="71"/>
    </row>
    <row r="16" spans="1:18" ht="30" customHeight="1" x14ac:dyDescent="0.2">
      <c r="A16" s="71"/>
      <c r="B16" s="287" t="s">
        <v>62</v>
      </c>
      <c r="C16" s="287"/>
      <c r="D16" s="287"/>
      <c r="E16" s="287"/>
      <c r="F16" s="285">
        <v>5075.4399999999996</v>
      </c>
      <c r="G16" s="285"/>
      <c r="H16" s="286">
        <v>0</v>
      </c>
      <c r="I16" s="286">
        <v>3600</v>
      </c>
      <c r="J16" s="285">
        <v>1475.44</v>
      </c>
      <c r="K16" s="285"/>
      <c r="L16" s="285">
        <v>0</v>
      </c>
      <c r="M16" s="285"/>
      <c r="N16" s="285">
        <v>5075.4399999999996</v>
      </c>
      <c r="O16" s="285"/>
      <c r="P16" s="285"/>
      <c r="Q16" s="285"/>
      <c r="R16" s="71"/>
    </row>
  </sheetData>
  <mergeCells count="65">
    <mergeCell ref="B16:E16"/>
    <mergeCell ref="F16:G16"/>
    <mergeCell ref="J16:K16"/>
    <mergeCell ref="L16:M16"/>
    <mergeCell ref="N16:Q16"/>
    <mergeCell ref="B14:E14"/>
    <mergeCell ref="F14:G14"/>
    <mergeCell ref="J14:K14"/>
    <mergeCell ref="L14:M14"/>
    <mergeCell ref="N14:Q14"/>
    <mergeCell ref="B15:E15"/>
    <mergeCell ref="F15:G15"/>
    <mergeCell ref="J15:K15"/>
    <mergeCell ref="L15:M15"/>
    <mergeCell ref="N15:Q15"/>
    <mergeCell ref="B12:E12"/>
    <mergeCell ref="F12:G12"/>
    <mergeCell ref="J12:K12"/>
    <mergeCell ref="L12:M12"/>
    <mergeCell ref="N12:Q12"/>
    <mergeCell ref="B13:E13"/>
    <mergeCell ref="F13:G13"/>
    <mergeCell ref="J13:K13"/>
    <mergeCell ref="L13:M13"/>
    <mergeCell ref="N13:Q13"/>
    <mergeCell ref="B10:E10"/>
    <mergeCell ref="F10:G10"/>
    <mergeCell ref="J10:K10"/>
    <mergeCell ref="L10:M10"/>
    <mergeCell ref="N10:Q10"/>
    <mergeCell ref="B11:E11"/>
    <mergeCell ref="F11:G11"/>
    <mergeCell ref="J11:K11"/>
    <mergeCell ref="L11:M11"/>
    <mergeCell ref="N11:Q11"/>
    <mergeCell ref="B8:E8"/>
    <mergeCell ref="F8:G8"/>
    <mergeCell ref="J8:K8"/>
    <mergeCell ref="L8:M8"/>
    <mergeCell ref="N8:Q8"/>
    <mergeCell ref="B9:E9"/>
    <mergeCell ref="F9:G9"/>
    <mergeCell ref="J9:K9"/>
    <mergeCell ref="L9:M9"/>
    <mergeCell ref="N9:Q9"/>
    <mergeCell ref="B6:E6"/>
    <mergeCell ref="F6:G6"/>
    <mergeCell ref="J6:K6"/>
    <mergeCell ref="L6:M6"/>
    <mergeCell ref="N6:Q6"/>
    <mergeCell ref="B7:E7"/>
    <mergeCell ref="F7:G7"/>
    <mergeCell ref="J7:K7"/>
    <mergeCell ref="L7:M7"/>
    <mergeCell ref="N7:Q7"/>
    <mergeCell ref="B3:Q3"/>
    <mergeCell ref="G1:J1"/>
    <mergeCell ref="B5:E5"/>
    <mergeCell ref="F5:G5"/>
    <mergeCell ref="J5:K5"/>
    <mergeCell ref="L5:M5"/>
    <mergeCell ref="N5:Q5"/>
    <mergeCell ref="B4:C4"/>
    <mergeCell ref="E4:Q4"/>
    <mergeCell ref="B2:Q2"/>
  </mergeCells>
  <pageMargins left="0" right="0" top="0" bottom="0" header="0" footer="0"/>
  <pageSetup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53BA-E23E-4C19-AFF3-08FC97634E1A}">
  <dimension ref="A1:N101"/>
  <sheetViews>
    <sheetView showGridLines="0" workbookViewId="0">
      <selection activeCell="Q18" sqref="Q18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4.7109375" style="62" customWidth="1"/>
    <col min="6" max="6" width="3" style="62" customWidth="1"/>
    <col min="7" max="7" width="13.140625" style="62" customWidth="1"/>
    <col min="8" max="9" width="20.140625" style="62" customWidth="1"/>
    <col min="10" max="10" width="14.5703125" style="62" customWidth="1"/>
    <col min="11" max="11" width="5.5703125" style="62" customWidth="1"/>
    <col min="12" max="12" width="14.5703125" style="62" customWidth="1"/>
    <col min="13" max="13" width="5.5703125" style="62" customWidth="1"/>
    <col min="14" max="14" width="3.42578125" style="62" customWidth="1"/>
    <col min="15" max="16384" width="9.140625" style="62"/>
  </cols>
  <sheetData>
    <row r="1" spans="1:14" ht="0.95" customHeight="1" x14ac:dyDescent="0.2">
      <c r="A1" s="296"/>
      <c r="C1" s="296"/>
      <c r="D1" s="296"/>
      <c r="E1" s="296"/>
      <c r="F1" s="296"/>
      <c r="G1" s="315"/>
      <c r="H1" s="315"/>
      <c r="I1" s="315"/>
      <c r="J1" s="315"/>
      <c r="K1" s="296"/>
      <c r="L1" s="296"/>
      <c r="M1" s="296"/>
      <c r="N1" s="296"/>
    </row>
    <row r="2" spans="1:14" ht="3" customHeight="1" x14ac:dyDescent="0.2">
      <c r="A2" s="296"/>
      <c r="C2" s="296"/>
      <c r="D2" s="296"/>
      <c r="E2" s="296"/>
      <c r="F2" s="296"/>
      <c r="G2" s="315"/>
      <c r="H2" s="315"/>
      <c r="I2" s="315"/>
      <c r="J2" s="315"/>
      <c r="K2" s="296"/>
      <c r="L2" s="296"/>
      <c r="M2" s="296"/>
      <c r="N2" s="296"/>
    </row>
    <row r="3" spans="1:14" ht="17.100000000000001" customHeight="1" x14ac:dyDescent="0.2">
      <c r="A3" s="296"/>
      <c r="C3" s="296"/>
      <c r="D3" s="296"/>
      <c r="E3" s="296"/>
      <c r="F3" s="296"/>
      <c r="G3" s="315"/>
      <c r="H3" s="315"/>
      <c r="I3" s="315"/>
      <c r="J3" s="315"/>
      <c r="K3" s="296"/>
      <c r="L3" s="296"/>
      <c r="M3" s="296"/>
      <c r="N3" s="296"/>
    </row>
    <row r="4" spans="1:14" ht="18" customHeight="1" x14ac:dyDescent="0.2">
      <c r="A4" s="296"/>
      <c r="B4" s="294" t="s">
        <v>308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6"/>
    </row>
    <row r="5" spans="1:14" ht="18" customHeight="1" x14ac:dyDescent="0.2">
      <c r="A5" s="296"/>
      <c r="B5" s="314"/>
      <c r="C5" s="314"/>
      <c r="D5" s="313"/>
      <c r="E5" s="312"/>
      <c r="F5" s="312"/>
      <c r="G5" s="312"/>
      <c r="H5" s="312"/>
      <c r="I5" s="312"/>
      <c r="J5" s="312"/>
      <c r="K5" s="312"/>
      <c r="L5" s="312"/>
      <c r="M5" s="312"/>
      <c r="N5" s="296"/>
    </row>
    <row r="6" spans="1:14" ht="38.1" customHeight="1" x14ac:dyDescent="0.2">
      <c r="A6" s="296"/>
      <c r="B6" s="309" t="s">
        <v>61</v>
      </c>
      <c r="C6" s="309"/>
      <c r="D6" s="309"/>
      <c r="E6" s="309"/>
      <c r="F6" s="309" t="s">
        <v>231</v>
      </c>
      <c r="G6" s="309"/>
      <c r="H6" s="311" t="s">
        <v>230</v>
      </c>
      <c r="I6" s="311" t="s">
        <v>229</v>
      </c>
      <c r="J6" s="309" t="s">
        <v>228</v>
      </c>
      <c r="K6" s="309"/>
      <c r="L6" s="310" t="s">
        <v>227</v>
      </c>
      <c r="M6" s="309"/>
      <c r="N6" s="296"/>
    </row>
    <row r="7" spans="1:14" ht="30" customHeight="1" x14ac:dyDescent="0.2">
      <c r="A7" s="296"/>
      <c r="B7" s="306" t="s">
        <v>307</v>
      </c>
      <c r="C7" s="306"/>
      <c r="D7" s="306"/>
      <c r="E7" s="306"/>
      <c r="F7" s="304">
        <v>1039075.84</v>
      </c>
      <c r="G7" s="304"/>
      <c r="H7" s="305">
        <v>974826.88</v>
      </c>
      <c r="I7" s="305">
        <v>39837.050000000003</v>
      </c>
      <c r="J7" s="304">
        <v>24411.91</v>
      </c>
      <c r="K7" s="304"/>
      <c r="L7" s="304">
        <f>H7/F7*100</f>
        <v>93.816720827615441</v>
      </c>
      <c r="M7" s="304"/>
      <c r="N7" s="296"/>
    </row>
    <row r="8" spans="1:14" ht="30" customHeight="1" x14ac:dyDescent="0.2">
      <c r="A8" s="296"/>
      <c r="B8" s="303" t="s">
        <v>282</v>
      </c>
      <c r="C8" s="303"/>
      <c r="D8" s="303"/>
      <c r="E8" s="303"/>
      <c r="F8" s="301">
        <v>264767.19</v>
      </c>
      <c r="G8" s="301"/>
      <c r="H8" s="302">
        <v>264767.19</v>
      </c>
      <c r="I8" s="302">
        <v>0</v>
      </c>
      <c r="J8" s="301">
        <v>0</v>
      </c>
      <c r="K8" s="301"/>
      <c r="L8" s="300">
        <f>H8/F8*100</f>
        <v>100</v>
      </c>
      <c r="M8" s="300"/>
      <c r="N8" s="296"/>
    </row>
    <row r="9" spans="1:14" ht="30" customHeight="1" x14ac:dyDescent="0.2">
      <c r="A9" s="296"/>
      <c r="B9" s="303" t="s">
        <v>281</v>
      </c>
      <c r="C9" s="303"/>
      <c r="D9" s="303"/>
      <c r="E9" s="303"/>
      <c r="F9" s="301">
        <v>201009</v>
      </c>
      <c r="G9" s="301"/>
      <c r="H9" s="302">
        <v>198697.07</v>
      </c>
      <c r="I9" s="302">
        <v>1243.98</v>
      </c>
      <c r="J9" s="301">
        <v>1067.95</v>
      </c>
      <c r="K9" s="301"/>
      <c r="L9" s="300">
        <f>H9/F9*100</f>
        <v>98.849837569462068</v>
      </c>
      <c r="M9" s="300"/>
      <c r="N9" s="296"/>
    </row>
    <row r="10" spans="1:14" ht="30" customHeight="1" x14ac:dyDescent="0.2">
      <c r="A10" s="296"/>
      <c r="B10" s="303" t="s">
        <v>286</v>
      </c>
      <c r="C10" s="303"/>
      <c r="D10" s="303"/>
      <c r="E10" s="303"/>
      <c r="F10" s="301">
        <v>250000</v>
      </c>
      <c r="G10" s="301"/>
      <c r="H10" s="302">
        <v>249710.19</v>
      </c>
      <c r="I10" s="302">
        <v>205</v>
      </c>
      <c r="J10" s="301">
        <v>84.81</v>
      </c>
      <c r="K10" s="301"/>
      <c r="L10" s="300">
        <f>H10/F10*100</f>
        <v>99.884075999999993</v>
      </c>
      <c r="M10" s="300"/>
      <c r="N10" s="296"/>
    </row>
    <row r="11" spans="1:14" ht="30" customHeight="1" x14ac:dyDescent="0.2">
      <c r="A11" s="296"/>
      <c r="B11" s="303" t="s">
        <v>280</v>
      </c>
      <c r="C11" s="303"/>
      <c r="D11" s="303"/>
      <c r="E11" s="303"/>
      <c r="F11" s="301">
        <v>323299.65000000002</v>
      </c>
      <c r="G11" s="301"/>
      <c r="H11" s="302">
        <v>261652.43</v>
      </c>
      <c r="I11" s="302">
        <v>38388.07</v>
      </c>
      <c r="J11" s="301">
        <v>23259.15</v>
      </c>
      <c r="K11" s="301"/>
      <c r="L11" s="300">
        <f>H11/F11*100</f>
        <v>80.931863056455512</v>
      </c>
      <c r="M11" s="300"/>
      <c r="N11" s="296"/>
    </row>
    <row r="12" spans="1:14" ht="30" customHeight="1" x14ac:dyDescent="0.2">
      <c r="A12" s="296"/>
      <c r="B12" s="306" t="s">
        <v>306</v>
      </c>
      <c r="C12" s="306"/>
      <c r="D12" s="306"/>
      <c r="E12" s="306"/>
      <c r="F12" s="304">
        <v>594584.65</v>
      </c>
      <c r="G12" s="304"/>
      <c r="H12" s="305">
        <v>539919.76</v>
      </c>
      <c r="I12" s="305">
        <v>21953.49</v>
      </c>
      <c r="J12" s="304">
        <v>32711.4</v>
      </c>
      <c r="K12" s="304"/>
      <c r="L12" s="304">
        <f>H12/F12*100</f>
        <v>90.806205642880286</v>
      </c>
      <c r="M12" s="304"/>
      <c r="N12" s="296"/>
    </row>
    <row r="13" spans="1:14" ht="30" customHeight="1" x14ac:dyDescent="0.2">
      <c r="A13" s="296"/>
      <c r="B13" s="303" t="s">
        <v>282</v>
      </c>
      <c r="C13" s="303"/>
      <c r="D13" s="303"/>
      <c r="E13" s="303"/>
      <c r="F13" s="301">
        <v>250689.65</v>
      </c>
      <c r="G13" s="301"/>
      <c r="H13" s="302">
        <v>250689.65</v>
      </c>
      <c r="I13" s="302">
        <v>0</v>
      </c>
      <c r="J13" s="301">
        <v>0</v>
      </c>
      <c r="K13" s="301"/>
      <c r="L13" s="300">
        <f>H13/F13*100</f>
        <v>100</v>
      </c>
      <c r="M13" s="300"/>
      <c r="N13" s="296"/>
    </row>
    <row r="14" spans="1:14" ht="30" customHeight="1" x14ac:dyDescent="0.2">
      <c r="A14" s="296"/>
      <c r="B14" s="303" t="s">
        <v>281</v>
      </c>
      <c r="C14" s="303"/>
      <c r="D14" s="303"/>
      <c r="E14" s="303"/>
      <c r="F14" s="301">
        <v>225000</v>
      </c>
      <c r="G14" s="301"/>
      <c r="H14" s="302">
        <v>215885.37</v>
      </c>
      <c r="I14" s="302">
        <v>8897.99</v>
      </c>
      <c r="J14" s="301">
        <v>216.64</v>
      </c>
      <c r="K14" s="301"/>
      <c r="L14" s="300">
        <f>H14/F14*100</f>
        <v>95.949053333333339</v>
      </c>
      <c r="M14" s="300"/>
      <c r="N14" s="296"/>
    </row>
    <row r="15" spans="1:14" ht="30" customHeight="1" x14ac:dyDescent="0.2">
      <c r="A15" s="296"/>
      <c r="B15" s="303" t="s">
        <v>280</v>
      </c>
      <c r="C15" s="303"/>
      <c r="D15" s="303"/>
      <c r="E15" s="303"/>
      <c r="F15" s="301">
        <v>118895</v>
      </c>
      <c r="G15" s="301"/>
      <c r="H15" s="302">
        <v>73344.740000000005</v>
      </c>
      <c r="I15" s="302">
        <v>13055.5</v>
      </c>
      <c r="J15" s="301">
        <v>32494.76</v>
      </c>
      <c r="K15" s="301"/>
      <c r="L15" s="300">
        <f>H15/F15*100</f>
        <v>61.688666470415079</v>
      </c>
      <c r="M15" s="300"/>
      <c r="N15" s="296"/>
    </row>
    <row r="16" spans="1:14" ht="30" customHeight="1" x14ac:dyDescent="0.2">
      <c r="A16" s="296"/>
      <c r="B16" s="306" t="s">
        <v>305</v>
      </c>
      <c r="C16" s="306"/>
      <c r="D16" s="306"/>
      <c r="E16" s="306"/>
      <c r="F16" s="304">
        <v>15153.87</v>
      </c>
      <c r="G16" s="304"/>
      <c r="H16" s="305">
        <v>15127.87</v>
      </c>
      <c r="I16" s="305">
        <v>0</v>
      </c>
      <c r="J16" s="304">
        <v>26</v>
      </c>
      <c r="K16" s="304"/>
      <c r="L16" s="304">
        <f>H16/F16*100</f>
        <v>99.82842666592758</v>
      </c>
      <c r="M16" s="304"/>
      <c r="N16" s="296"/>
    </row>
    <row r="17" spans="1:14" ht="30" customHeight="1" x14ac:dyDescent="0.2">
      <c r="A17" s="296"/>
      <c r="B17" s="303" t="s">
        <v>282</v>
      </c>
      <c r="C17" s="303"/>
      <c r="D17" s="303"/>
      <c r="E17" s="303"/>
      <c r="F17" s="301">
        <v>7153.87</v>
      </c>
      <c r="G17" s="301"/>
      <c r="H17" s="302">
        <v>7153.87</v>
      </c>
      <c r="I17" s="302">
        <v>0</v>
      </c>
      <c r="J17" s="301">
        <v>0</v>
      </c>
      <c r="K17" s="301"/>
      <c r="L17" s="300">
        <f>H17/F17*100</f>
        <v>100</v>
      </c>
      <c r="M17" s="300"/>
      <c r="N17" s="296"/>
    </row>
    <row r="18" spans="1:14" ht="30" customHeight="1" x14ac:dyDescent="0.2">
      <c r="A18" s="296"/>
      <c r="B18" s="303" t="s">
        <v>281</v>
      </c>
      <c r="C18" s="303"/>
      <c r="D18" s="303"/>
      <c r="E18" s="303"/>
      <c r="F18" s="301">
        <v>3000</v>
      </c>
      <c r="G18" s="301"/>
      <c r="H18" s="302">
        <v>3000</v>
      </c>
      <c r="I18" s="302">
        <v>0</v>
      </c>
      <c r="J18" s="301">
        <v>0</v>
      </c>
      <c r="K18" s="301"/>
      <c r="L18" s="300">
        <f>H18/F18*100</f>
        <v>100</v>
      </c>
      <c r="M18" s="300"/>
      <c r="N18" s="296"/>
    </row>
    <row r="19" spans="1:14" ht="30" customHeight="1" x14ac:dyDescent="0.2">
      <c r="A19" s="296"/>
      <c r="B19" s="303" t="s">
        <v>286</v>
      </c>
      <c r="C19" s="303"/>
      <c r="D19" s="303"/>
      <c r="E19" s="303"/>
      <c r="F19" s="301">
        <v>5000</v>
      </c>
      <c r="G19" s="301"/>
      <c r="H19" s="302">
        <v>4974</v>
      </c>
      <c r="I19" s="302">
        <v>0</v>
      </c>
      <c r="J19" s="301">
        <v>26</v>
      </c>
      <c r="K19" s="301"/>
      <c r="L19" s="300">
        <f>H19/F19*100</f>
        <v>99.48</v>
      </c>
      <c r="M19" s="300"/>
      <c r="N19" s="296"/>
    </row>
    <row r="20" spans="1:14" ht="30" customHeight="1" x14ac:dyDescent="0.2">
      <c r="A20" s="296"/>
      <c r="B20" s="306" t="s">
        <v>304</v>
      </c>
      <c r="C20" s="306"/>
      <c r="D20" s="306"/>
      <c r="E20" s="306"/>
      <c r="F20" s="304">
        <v>249889.77</v>
      </c>
      <c r="G20" s="304"/>
      <c r="H20" s="305">
        <v>249243.21</v>
      </c>
      <c r="I20" s="305">
        <v>0</v>
      </c>
      <c r="J20" s="304">
        <v>646.55999999999995</v>
      </c>
      <c r="K20" s="304"/>
      <c r="L20" s="304">
        <f>H20/F20*100</f>
        <v>99.74126191720454</v>
      </c>
      <c r="M20" s="304"/>
      <c r="N20" s="296"/>
    </row>
    <row r="21" spans="1:14" ht="30" customHeight="1" x14ac:dyDescent="0.2">
      <c r="A21" s="296"/>
      <c r="B21" s="303" t="s">
        <v>282</v>
      </c>
      <c r="C21" s="303"/>
      <c r="D21" s="303"/>
      <c r="E21" s="303"/>
      <c r="F21" s="301">
        <v>239889.77</v>
      </c>
      <c r="G21" s="301"/>
      <c r="H21" s="302">
        <v>239243.21</v>
      </c>
      <c r="I21" s="302">
        <v>0</v>
      </c>
      <c r="J21" s="301">
        <v>646.55999999999995</v>
      </c>
      <c r="K21" s="301"/>
      <c r="L21" s="300">
        <f>H21/F21*100</f>
        <v>99.730476209969282</v>
      </c>
      <c r="M21" s="300"/>
      <c r="N21" s="296"/>
    </row>
    <row r="22" spans="1:14" ht="30" customHeight="1" x14ac:dyDescent="0.2">
      <c r="A22" s="296"/>
      <c r="B22" s="303" t="s">
        <v>281</v>
      </c>
      <c r="C22" s="303"/>
      <c r="D22" s="303"/>
      <c r="E22" s="303"/>
      <c r="F22" s="301">
        <v>10000</v>
      </c>
      <c r="G22" s="301"/>
      <c r="H22" s="302">
        <v>10000</v>
      </c>
      <c r="I22" s="302">
        <v>0</v>
      </c>
      <c r="J22" s="301">
        <v>0</v>
      </c>
      <c r="K22" s="301"/>
      <c r="L22" s="300">
        <f>H22/F22*100</f>
        <v>100</v>
      </c>
      <c r="M22" s="300"/>
      <c r="N22" s="296"/>
    </row>
    <row r="23" spans="1:14" ht="30" customHeight="1" x14ac:dyDescent="0.2">
      <c r="A23" s="296"/>
      <c r="B23" s="306" t="s">
        <v>303</v>
      </c>
      <c r="C23" s="306"/>
      <c r="D23" s="306"/>
      <c r="E23" s="306"/>
      <c r="F23" s="304">
        <v>215169.68</v>
      </c>
      <c r="G23" s="304"/>
      <c r="H23" s="305">
        <v>211918.45</v>
      </c>
      <c r="I23" s="305">
        <v>3249.86</v>
      </c>
      <c r="J23" s="304">
        <v>1.37</v>
      </c>
      <c r="K23" s="304"/>
      <c r="L23" s="304">
        <f>H23/F23*100</f>
        <v>98.488992501173968</v>
      </c>
      <c r="M23" s="304"/>
      <c r="N23" s="296"/>
    </row>
    <row r="24" spans="1:14" ht="30" customHeight="1" x14ac:dyDescent="0.2">
      <c r="A24" s="296"/>
      <c r="B24" s="303" t="s">
        <v>282</v>
      </c>
      <c r="C24" s="303"/>
      <c r="D24" s="303"/>
      <c r="E24" s="303"/>
      <c r="F24" s="301">
        <v>190169.68</v>
      </c>
      <c r="G24" s="301"/>
      <c r="H24" s="302">
        <v>190169.68</v>
      </c>
      <c r="I24" s="302">
        <v>0</v>
      </c>
      <c r="J24" s="301">
        <v>0</v>
      </c>
      <c r="K24" s="301"/>
      <c r="L24" s="300">
        <f>H24/F24*100</f>
        <v>100</v>
      </c>
      <c r="M24" s="300"/>
      <c r="N24" s="296"/>
    </row>
    <row r="25" spans="1:14" ht="30" customHeight="1" x14ac:dyDescent="0.2">
      <c r="A25" s="296"/>
      <c r="B25" s="303" t="s">
        <v>281</v>
      </c>
      <c r="C25" s="303"/>
      <c r="D25" s="303"/>
      <c r="E25" s="303"/>
      <c r="F25" s="301">
        <v>25000</v>
      </c>
      <c r="G25" s="301"/>
      <c r="H25" s="302">
        <v>21748.77</v>
      </c>
      <c r="I25" s="302">
        <v>3249.86</v>
      </c>
      <c r="J25" s="301">
        <v>1.37</v>
      </c>
      <c r="K25" s="301"/>
      <c r="L25" s="300">
        <f>H25/F25*100</f>
        <v>86.995080000000002</v>
      </c>
      <c r="M25" s="300"/>
      <c r="N25" s="296"/>
    </row>
    <row r="26" spans="1:14" ht="30" customHeight="1" x14ac:dyDescent="0.2">
      <c r="A26" s="296"/>
      <c r="B26" s="306" t="s">
        <v>302</v>
      </c>
      <c r="C26" s="306"/>
      <c r="D26" s="306"/>
      <c r="E26" s="306"/>
      <c r="F26" s="304">
        <v>1041648.05</v>
      </c>
      <c r="G26" s="304"/>
      <c r="H26" s="305">
        <v>994989.62</v>
      </c>
      <c r="I26" s="305">
        <v>24308.85</v>
      </c>
      <c r="J26" s="304">
        <v>22349.58</v>
      </c>
      <c r="K26" s="304"/>
      <c r="L26" s="304">
        <f>H26/F26*100</f>
        <v>95.520710666141014</v>
      </c>
      <c r="M26" s="304"/>
      <c r="N26" s="296"/>
    </row>
    <row r="27" spans="1:14" ht="30" customHeight="1" x14ac:dyDescent="0.2">
      <c r="A27" s="296"/>
      <c r="B27" s="303" t="s">
        <v>282</v>
      </c>
      <c r="C27" s="303"/>
      <c r="D27" s="303"/>
      <c r="E27" s="303"/>
      <c r="F27" s="301">
        <v>185706.1</v>
      </c>
      <c r="G27" s="301"/>
      <c r="H27" s="302">
        <v>185706.1</v>
      </c>
      <c r="I27" s="302">
        <v>0</v>
      </c>
      <c r="J27" s="301">
        <v>0</v>
      </c>
      <c r="K27" s="301"/>
      <c r="L27" s="300">
        <f>H27/F27*100</f>
        <v>100</v>
      </c>
      <c r="M27" s="300"/>
      <c r="N27" s="296"/>
    </row>
    <row r="28" spans="1:14" ht="30" customHeight="1" x14ac:dyDescent="0.2">
      <c r="A28" s="296"/>
      <c r="B28" s="303" t="s">
        <v>281</v>
      </c>
      <c r="C28" s="303"/>
      <c r="D28" s="303"/>
      <c r="E28" s="303"/>
      <c r="F28" s="301">
        <v>397941.95</v>
      </c>
      <c r="G28" s="301"/>
      <c r="H28" s="302">
        <v>390074.95</v>
      </c>
      <c r="I28" s="302">
        <v>7348.3</v>
      </c>
      <c r="J28" s="301">
        <v>518.70000000000005</v>
      </c>
      <c r="K28" s="301"/>
      <c r="L28" s="300">
        <f>H28/F28*100</f>
        <v>98.023078491724732</v>
      </c>
      <c r="M28" s="300"/>
      <c r="N28" s="296"/>
    </row>
    <row r="29" spans="1:14" ht="30" customHeight="1" x14ac:dyDescent="0.2">
      <c r="A29" s="296"/>
      <c r="B29" s="303" t="s">
        <v>287</v>
      </c>
      <c r="C29" s="303"/>
      <c r="D29" s="303"/>
      <c r="E29" s="303"/>
      <c r="F29" s="301">
        <v>165000</v>
      </c>
      <c r="G29" s="301"/>
      <c r="H29" s="302">
        <v>164988.51</v>
      </c>
      <c r="I29" s="302">
        <v>10.32</v>
      </c>
      <c r="J29" s="301">
        <v>1.17</v>
      </c>
      <c r="K29" s="301"/>
      <c r="L29" s="300">
        <f>H29/F29*100</f>
        <v>99.993036363636364</v>
      </c>
      <c r="M29" s="300"/>
      <c r="N29" s="296"/>
    </row>
    <row r="30" spans="1:14" ht="30" customHeight="1" x14ac:dyDescent="0.2">
      <c r="A30" s="296"/>
      <c r="B30" s="303" t="s">
        <v>280</v>
      </c>
      <c r="C30" s="303"/>
      <c r="D30" s="303"/>
      <c r="E30" s="303"/>
      <c r="F30" s="301">
        <v>293000</v>
      </c>
      <c r="G30" s="301"/>
      <c r="H30" s="302">
        <v>254220.06</v>
      </c>
      <c r="I30" s="302">
        <v>16950.23</v>
      </c>
      <c r="J30" s="301">
        <v>21829.71</v>
      </c>
      <c r="K30" s="301"/>
      <c r="L30" s="300">
        <f>H30/F30*100</f>
        <v>86.764525597269625</v>
      </c>
      <c r="M30" s="300"/>
      <c r="N30" s="296"/>
    </row>
    <row r="31" spans="1:14" ht="30" customHeight="1" x14ac:dyDescent="0.2">
      <c r="A31" s="296"/>
      <c r="B31" s="306" t="s">
        <v>301</v>
      </c>
      <c r="C31" s="306"/>
      <c r="D31" s="306"/>
      <c r="E31" s="306"/>
      <c r="F31" s="304">
        <v>362731.07</v>
      </c>
      <c r="G31" s="304"/>
      <c r="H31" s="305">
        <v>362031.57</v>
      </c>
      <c r="I31" s="305">
        <v>415.44</v>
      </c>
      <c r="J31" s="304">
        <v>284.06</v>
      </c>
      <c r="K31" s="304"/>
      <c r="L31" s="304">
        <f>H31/F31*100</f>
        <v>99.807157407276975</v>
      </c>
      <c r="M31" s="304"/>
      <c r="N31" s="296"/>
    </row>
    <row r="32" spans="1:14" ht="30" customHeight="1" x14ac:dyDescent="0.2">
      <c r="A32" s="296"/>
      <c r="B32" s="303" t="s">
        <v>282</v>
      </c>
      <c r="C32" s="303"/>
      <c r="D32" s="303"/>
      <c r="E32" s="303"/>
      <c r="F32" s="301">
        <v>307731.07</v>
      </c>
      <c r="G32" s="301"/>
      <c r="H32" s="302">
        <v>307731.07</v>
      </c>
      <c r="I32" s="302">
        <v>0</v>
      </c>
      <c r="J32" s="301">
        <v>0</v>
      </c>
      <c r="K32" s="301"/>
      <c r="L32" s="300">
        <f>H32/F32*100</f>
        <v>100</v>
      </c>
      <c r="M32" s="300"/>
      <c r="N32" s="296"/>
    </row>
    <row r="33" spans="1:14" ht="30" customHeight="1" x14ac:dyDescent="0.2">
      <c r="A33" s="296"/>
      <c r="B33" s="303" t="s">
        <v>281</v>
      </c>
      <c r="C33" s="303"/>
      <c r="D33" s="303"/>
      <c r="E33" s="303"/>
      <c r="F33" s="301">
        <v>55000</v>
      </c>
      <c r="G33" s="301"/>
      <c r="H33" s="302">
        <v>54300.5</v>
      </c>
      <c r="I33" s="302">
        <v>415.44</v>
      </c>
      <c r="J33" s="301">
        <v>284.06</v>
      </c>
      <c r="K33" s="301"/>
      <c r="L33" s="300">
        <f>H33/F33*100</f>
        <v>98.72818181818181</v>
      </c>
      <c r="M33" s="300"/>
      <c r="N33" s="296"/>
    </row>
    <row r="34" spans="1:14" ht="30" customHeight="1" x14ac:dyDescent="0.2">
      <c r="A34" s="296"/>
      <c r="B34" s="306" t="s">
        <v>300</v>
      </c>
      <c r="C34" s="306"/>
      <c r="D34" s="306"/>
      <c r="E34" s="306"/>
      <c r="F34" s="304">
        <v>68088.63</v>
      </c>
      <c r="G34" s="304"/>
      <c r="H34" s="305">
        <v>67933.960000000006</v>
      </c>
      <c r="I34" s="305">
        <v>20.22</v>
      </c>
      <c r="J34" s="304">
        <v>134.44999999999999</v>
      </c>
      <c r="K34" s="304"/>
      <c r="L34" s="304">
        <f>H34/F34*100</f>
        <v>99.772840193729849</v>
      </c>
      <c r="M34" s="304"/>
      <c r="N34" s="296"/>
    </row>
    <row r="35" spans="1:14" ht="30" customHeight="1" x14ac:dyDescent="0.2">
      <c r="A35" s="296"/>
      <c r="B35" s="303" t="s">
        <v>282</v>
      </c>
      <c r="C35" s="303"/>
      <c r="D35" s="303"/>
      <c r="E35" s="303"/>
      <c r="F35" s="301">
        <v>58088.63</v>
      </c>
      <c r="G35" s="301"/>
      <c r="H35" s="302">
        <v>58088.63</v>
      </c>
      <c r="I35" s="302">
        <v>0</v>
      </c>
      <c r="J35" s="301">
        <v>0</v>
      </c>
      <c r="K35" s="301"/>
      <c r="L35" s="300">
        <f>H35/F35*100</f>
        <v>100</v>
      </c>
      <c r="M35" s="300"/>
      <c r="N35" s="296"/>
    </row>
    <row r="36" spans="1:14" ht="30" customHeight="1" x14ac:dyDescent="0.2">
      <c r="A36" s="296"/>
      <c r="B36" s="303" t="s">
        <v>281</v>
      </c>
      <c r="C36" s="303"/>
      <c r="D36" s="303"/>
      <c r="E36" s="303"/>
      <c r="F36" s="301">
        <v>5000</v>
      </c>
      <c r="G36" s="301"/>
      <c r="H36" s="302">
        <v>4895.33</v>
      </c>
      <c r="I36" s="302">
        <v>20.22</v>
      </c>
      <c r="J36" s="301">
        <v>84.45</v>
      </c>
      <c r="K36" s="301"/>
      <c r="L36" s="300">
        <f>H36/F36*100</f>
        <v>97.906599999999997</v>
      </c>
      <c r="M36" s="300"/>
      <c r="N36" s="296"/>
    </row>
    <row r="37" spans="1:14" ht="30" customHeight="1" x14ac:dyDescent="0.2">
      <c r="A37" s="296"/>
      <c r="B37" s="303" t="s">
        <v>286</v>
      </c>
      <c r="C37" s="303"/>
      <c r="D37" s="303"/>
      <c r="E37" s="303"/>
      <c r="F37" s="301">
        <v>5000</v>
      </c>
      <c r="G37" s="301"/>
      <c r="H37" s="302">
        <v>4950</v>
      </c>
      <c r="I37" s="302">
        <v>0</v>
      </c>
      <c r="J37" s="301">
        <v>50</v>
      </c>
      <c r="K37" s="301"/>
      <c r="L37" s="300">
        <f>H37/F37*100</f>
        <v>99</v>
      </c>
      <c r="M37" s="300"/>
      <c r="N37" s="296"/>
    </row>
    <row r="38" spans="1:14" ht="30" customHeight="1" x14ac:dyDescent="0.2">
      <c r="A38" s="296"/>
      <c r="B38" s="308" t="s">
        <v>299</v>
      </c>
      <c r="C38" s="308"/>
      <c r="D38" s="308"/>
      <c r="E38" s="308"/>
      <c r="F38" s="300">
        <v>237493.77</v>
      </c>
      <c r="G38" s="300"/>
      <c r="H38" s="307">
        <v>234052.44</v>
      </c>
      <c r="I38" s="307">
        <v>3204.7</v>
      </c>
      <c r="J38" s="300">
        <v>236.63</v>
      </c>
      <c r="K38" s="300"/>
      <c r="L38" s="300">
        <f>H38/F38*100</f>
        <v>98.550980937310484</v>
      </c>
      <c r="M38" s="300"/>
      <c r="N38" s="296"/>
    </row>
    <row r="39" spans="1:14" ht="30" customHeight="1" x14ac:dyDescent="0.2">
      <c r="A39" s="296"/>
      <c r="B39" s="303" t="s">
        <v>282</v>
      </c>
      <c r="C39" s="303"/>
      <c r="D39" s="303"/>
      <c r="E39" s="303"/>
      <c r="F39" s="301">
        <v>65493.52</v>
      </c>
      <c r="G39" s="301"/>
      <c r="H39" s="302">
        <v>65493.52</v>
      </c>
      <c r="I39" s="302">
        <v>0</v>
      </c>
      <c r="J39" s="301">
        <v>0</v>
      </c>
      <c r="K39" s="301"/>
      <c r="L39" s="300">
        <f>H39/F39*100</f>
        <v>100</v>
      </c>
      <c r="M39" s="300"/>
      <c r="N39" s="296"/>
    </row>
    <row r="40" spans="1:14" ht="30" customHeight="1" x14ac:dyDescent="0.2">
      <c r="A40" s="296"/>
      <c r="B40" s="303" t="s">
        <v>281</v>
      </c>
      <c r="C40" s="303"/>
      <c r="D40" s="303"/>
      <c r="E40" s="303"/>
      <c r="F40" s="301">
        <v>32000</v>
      </c>
      <c r="G40" s="301"/>
      <c r="H40" s="302">
        <v>28784.78</v>
      </c>
      <c r="I40" s="302">
        <v>3204.7</v>
      </c>
      <c r="J40" s="301">
        <v>10.52</v>
      </c>
      <c r="K40" s="301"/>
      <c r="L40" s="300">
        <f>H40/F40*100</f>
        <v>89.952437499999988</v>
      </c>
      <c r="M40" s="300"/>
      <c r="N40" s="296"/>
    </row>
    <row r="41" spans="1:14" ht="30" customHeight="1" x14ac:dyDescent="0.2">
      <c r="A41" s="296"/>
      <c r="B41" s="303" t="s">
        <v>286</v>
      </c>
      <c r="C41" s="303"/>
      <c r="D41" s="303"/>
      <c r="E41" s="303"/>
      <c r="F41" s="301">
        <v>140000.25</v>
      </c>
      <c r="G41" s="301"/>
      <c r="H41" s="302">
        <v>139774.14000000001</v>
      </c>
      <c r="I41" s="302">
        <v>0</v>
      </c>
      <c r="J41" s="301">
        <v>226.11</v>
      </c>
      <c r="K41" s="301"/>
      <c r="L41" s="300">
        <f>H41/F41*100</f>
        <v>99.838493145547972</v>
      </c>
      <c r="M41" s="300"/>
      <c r="N41" s="296"/>
    </row>
    <row r="42" spans="1:14" ht="30" customHeight="1" x14ac:dyDescent="0.2">
      <c r="A42" s="296"/>
      <c r="B42" s="306" t="s">
        <v>298</v>
      </c>
      <c r="C42" s="306"/>
      <c r="D42" s="306"/>
      <c r="E42" s="306"/>
      <c r="F42" s="304">
        <v>417545.48</v>
      </c>
      <c r="G42" s="304"/>
      <c r="H42" s="305">
        <v>365819.94</v>
      </c>
      <c r="I42" s="305">
        <v>9973.5</v>
      </c>
      <c r="J42" s="304">
        <v>41752.04</v>
      </c>
      <c r="K42" s="304"/>
      <c r="L42" s="304">
        <f>H42/F42*100</f>
        <v>87.611998577975271</v>
      </c>
      <c r="M42" s="304"/>
      <c r="N42" s="296"/>
    </row>
    <row r="43" spans="1:14" ht="30" customHeight="1" x14ac:dyDescent="0.2">
      <c r="A43" s="296"/>
      <c r="B43" s="303" t="s">
        <v>282</v>
      </c>
      <c r="C43" s="303"/>
      <c r="D43" s="303"/>
      <c r="E43" s="303"/>
      <c r="F43" s="301">
        <v>47540.480000000003</v>
      </c>
      <c r="G43" s="301"/>
      <c r="H43" s="302">
        <v>46635.45</v>
      </c>
      <c r="I43" s="302">
        <v>0</v>
      </c>
      <c r="J43" s="301">
        <v>905.03</v>
      </c>
      <c r="K43" s="301"/>
      <c r="L43" s="300">
        <f>H43/F43*100</f>
        <v>98.096296040763562</v>
      </c>
      <c r="M43" s="300"/>
      <c r="N43" s="296"/>
    </row>
    <row r="44" spans="1:14" ht="30" customHeight="1" x14ac:dyDescent="0.2">
      <c r="A44" s="296"/>
      <c r="B44" s="303" t="s">
        <v>281</v>
      </c>
      <c r="C44" s="303"/>
      <c r="D44" s="303"/>
      <c r="E44" s="303"/>
      <c r="F44" s="301">
        <v>40005</v>
      </c>
      <c r="G44" s="301"/>
      <c r="H44" s="302">
        <v>39846.18</v>
      </c>
      <c r="I44" s="302">
        <v>69.88</v>
      </c>
      <c r="J44" s="301">
        <v>88.94</v>
      </c>
      <c r="K44" s="301"/>
      <c r="L44" s="300">
        <f>H44/F44*100</f>
        <v>99.602999625046877</v>
      </c>
      <c r="M44" s="300"/>
      <c r="N44" s="296"/>
    </row>
    <row r="45" spans="1:14" ht="30" customHeight="1" x14ac:dyDescent="0.2">
      <c r="A45" s="296"/>
      <c r="B45" s="303" t="s">
        <v>286</v>
      </c>
      <c r="C45" s="303"/>
      <c r="D45" s="303"/>
      <c r="E45" s="303"/>
      <c r="F45" s="301">
        <v>170000</v>
      </c>
      <c r="G45" s="301"/>
      <c r="H45" s="302">
        <v>169767.42</v>
      </c>
      <c r="I45" s="302">
        <v>170</v>
      </c>
      <c r="J45" s="301">
        <v>62.58</v>
      </c>
      <c r="K45" s="301"/>
      <c r="L45" s="300">
        <f>H45/F45*100</f>
        <v>99.863188235294118</v>
      </c>
      <c r="M45" s="300"/>
      <c r="N45" s="296"/>
    </row>
    <row r="46" spans="1:14" ht="30" customHeight="1" x14ac:dyDescent="0.2">
      <c r="A46" s="296"/>
      <c r="B46" s="303" t="s">
        <v>280</v>
      </c>
      <c r="C46" s="303"/>
      <c r="D46" s="303"/>
      <c r="E46" s="303"/>
      <c r="F46" s="301">
        <v>160000</v>
      </c>
      <c r="G46" s="301"/>
      <c r="H46" s="302">
        <v>109570.89</v>
      </c>
      <c r="I46" s="302">
        <v>9733.6200000000008</v>
      </c>
      <c r="J46" s="301">
        <v>40695.49</v>
      </c>
      <c r="K46" s="301"/>
      <c r="L46" s="300">
        <f>H46/F46*100</f>
        <v>68.481806250000005</v>
      </c>
      <c r="M46" s="300"/>
      <c r="N46" s="296"/>
    </row>
    <row r="47" spans="1:14" ht="30" customHeight="1" x14ac:dyDescent="0.2">
      <c r="A47" s="296"/>
      <c r="B47" s="306" t="s">
        <v>297</v>
      </c>
      <c r="C47" s="306"/>
      <c r="D47" s="306"/>
      <c r="E47" s="306"/>
      <c r="F47" s="304">
        <v>108184.59</v>
      </c>
      <c r="G47" s="304"/>
      <c r="H47" s="305">
        <v>103180.59</v>
      </c>
      <c r="I47" s="305">
        <v>5004</v>
      </c>
      <c r="J47" s="304">
        <v>0</v>
      </c>
      <c r="K47" s="304"/>
      <c r="L47" s="304">
        <f>H47/F47*100</f>
        <v>95.374572293521652</v>
      </c>
      <c r="M47" s="304"/>
      <c r="N47" s="296"/>
    </row>
    <row r="48" spans="1:14" ht="30" customHeight="1" x14ac:dyDescent="0.2">
      <c r="A48" s="296"/>
      <c r="B48" s="303" t="s">
        <v>282</v>
      </c>
      <c r="C48" s="303"/>
      <c r="D48" s="303"/>
      <c r="E48" s="303"/>
      <c r="F48" s="301">
        <v>93184.59</v>
      </c>
      <c r="G48" s="301"/>
      <c r="H48" s="302">
        <v>93184.59</v>
      </c>
      <c r="I48" s="302">
        <v>0</v>
      </c>
      <c r="J48" s="301">
        <v>0</v>
      </c>
      <c r="K48" s="301"/>
      <c r="L48" s="300">
        <f>H48/F48*100</f>
        <v>100</v>
      </c>
      <c r="M48" s="300"/>
      <c r="N48" s="296"/>
    </row>
    <row r="49" spans="1:14" ht="30" customHeight="1" x14ac:dyDescent="0.2">
      <c r="A49" s="296"/>
      <c r="B49" s="303" t="s">
        <v>281</v>
      </c>
      <c r="C49" s="303"/>
      <c r="D49" s="303"/>
      <c r="E49" s="303"/>
      <c r="F49" s="301">
        <v>15000</v>
      </c>
      <c r="G49" s="301"/>
      <c r="H49" s="302">
        <v>9996</v>
      </c>
      <c r="I49" s="302">
        <v>5004</v>
      </c>
      <c r="J49" s="301">
        <v>0</v>
      </c>
      <c r="K49" s="301"/>
      <c r="L49" s="300">
        <f>H49/F49*100</f>
        <v>66.64</v>
      </c>
      <c r="M49" s="300"/>
      <c r="N49" s="296"/>
    </row>
    <row r="50" spans="1:14" ht="30" customHeight="1" x14ac:dyDescent="0.2">
      <c r="A50" s="296"/>
      <c r="B50" s="306" t="s">
        <v>296</v>
      </c>
      <c r="C50" s="306"/>
      <c r="D50" s="306"/>
      <c r="E50" s="306"/>
      <c r="F50" s="304">
        <v>476514</v>
      </c>
      <c r="G50" s="304"/>
      <c r="H50" s="305">
        <v>467470.71</v>
      </c>
      <c r="I50" s="305">
        <v>2454.41</v>
      </c>
      <c r="J50" s="304">
        <v>6588.88</v>
      </c>
      <c r="K50" s="304"/>
      <c r="L50" s="304">
        <f>H50/F50*100</f>
        <v>98.102198466361955</v>
      </c>
      <c r="M50" s="304"/>
      <c r="N50" s="296"/>
    </row>
    <row r="51" spans="1:14" ht="30" customHeight="1" x14ac:dyDescent="0.2">
      <c r="A51" s="296"/>
      <c r="B51" s="303" t="s">
        <v>282</v>
      </c>
      <c r="C51" s="303"/>
      <c r="D51" s="303"/>
      <c r="E51" s="303"/>
      <c r="F51" s="301">
        <v>88078</v>
      </c>
      <c r="G51" s="301"/>
      <c r="H51" s="302">
        <v>88078</v>
      </c>
      <c r="I51" s="302">
        <v>0</v>
      </c>
      <c r="J51" s="301">
        <v>0</v>
      </c>
      <c r="K51" s="301"/>
      <c r="L51" s="300">
        <f>H51/F51*100</f>
        <v>100</v>
      </c>
      <c r="M51" s="300"/>
      <c r="N51" s="296"/>
    </row>
    <row r="52" spans="1:14" ht="30" customHeight="1" x14ac:dyDescent="0.2">
      <c r="A52" s="296"/>
      <c r="B52" s="303" t="s">
        <v>281</v>
      </c>
      <c r="C52" s="303"/>
      <c r="D52" s="303"/>
      <c r="E52" s="303"/>
      <c r="F52" s="301">
        <v>50000</v>
      </c>
      <c r="G52" s="301"/>
      <c r="H52" s="302">
        <v>49743.519999999997</v>
      </c>
      <c r="I52" s="302">
        <v>197.6</v>
      </c>
      <c r="J52" s="301">
        <v>58.88</v>
      </c>
      <c r="K52" s="301"/>
      <c r="L52" s="300">
        <f>H52/F52*100</f>
        <v>99.487039999999993</v>
      </c>
      <c r="M52" s="300"/>
      <c r="N52" s="296"/>
    </row>
    <row r="53" spans="1:14" ht="30" customHeight="1" x14ac:dyDescent="0.2">
      <c r="A53" s="296"/>
      <c r="B53" s="303" t="s">
        <v>280</v>
      </c>
      <c r="C53" s="303"/>
      <c r="D53" s="303"/>
      <c r="E53" s="303"/>
      <c r="F53" s="301">
        <v>338436</v>
      </c>
      <c r="G53" s="301"/>
      <c r="H53" s="302">
        <v>329649.19</v>
      </c>
      <c r="I53" s="302">
        <v>2256.81</v>
      </c>
      <c r="J53" s="301">
        <v>6530</v>
      </c>
      <c r="K53" s="301"/>
      <c r="L53" s="300">
        <f>H53/F53*100</f>
        <v>97.403701142904424</v>
      </c>
      <c r="M53" s="300"/>
      <c r="N53" s="296"/>
    </row>
    <row r="54" spans="1:14" ht="30" customHeight="1" x14ac:dyDescent="0.2">
      <c r="A54" s="296"/>
      <c r="B54" s="306" t="s">
        <v>295</v>
      </c>
      <c r="C54" s="306"/>
      <c r="D54" s="306"/>
      <c r="E54" s="306"/>
      <c r="F54" s="304">
        <v>1303720.51</v>
      </c>
      <c r="G54" s="304"/>
      <c r="H54" s="305">
        <v>1259692.44</v>
      </c>
      <c r="I54" s="305">
        <v>30909.08</v>
      </c>
      <c r="J54" s="304">
        <v>13118.99</v>
      </c>
      <c r="K54" s="304"/>
      <c r="L54" s="304">
        <f>H54/F54*100</f>
        <v>96.622890438380836</v>
      </c>
      <c r="M54" s="304"/>
      <c r="N54" s="296"/>
    </row>
    <row r="55" spans="1:14" ht="30" customHeight="1" x14ac:dyDescent="0.2">
      <c r="A55" s="296"/>
      <c r="B55" s="303" t="s">
        <v>282</v>
      </c>
      <c r="C55" s="303"/>
      <c r="D55" s="303"/>
      <c r="E55" s="303"/>
      <c r="F55" s="301">
        <v>22303.19</v>
      </c>
      <c r="G55" s="301"/>
      <c r="H55" s="302">
        <v>22303.19</v>
      </c>
      <c r="I55" s="302">
        <v>0</v>
      </c>
      <c r="J55" s="301">
        <v>0</v>
      </c>
      <c r="K55" s="301"/>
      <c r="L55" s="300">
        <f>H55/F55*100</f>
        <v>100</v>
      </c>
      <c r="M55" s="300"/>
      <c r="N55" s="296"/>
    </row>
    <row r="56" spans="1:14" ht="30" customHeight="1" x14ac:dyDescent="0.2">
      <c r="A56" s="296"/>
      <c r="B56" s="303" t="s">
        <v>281</v>
      </c>
      <c r="C56" s="303"/>
      <c r="D56" s="303"/>
      <c r="E56" s="303"/>
      <c r="F56" s="301">
        <v>50000</v>
      </c>
      <c r="G56" s="301"/>
      <c r="H56" s="302">
        <v>49802.02</v>
      </c>
      <c r="I56" s="302">
        <v>125.2</v>
      </c>
      <c r="J56" s="301">
        <v>72.78</v>
      </c>
      <c r="K56" s="301"/>
      <c r="L56" s="300">
        <f>H56/F56*100</f>
        <v>99.604039999999998</v>
      </c>
      <c r="M56" s="300"/>
      <c r="N56" s="296"/>
    </row>
    <row r="57" spans="1:14" ht="30" customHeight="1" x14ac:dyDescent="0.2">
      <c r="A57" s="296"/>
      <c r="B57" s="303" t="s">
        <v>280</v>
      </c>
      <c r="C57" s="303"/>
      <c r="D57" s="303"/>
      <c r="E57" s="303"/>
      <c r="F57" s="301">
        <v>1231417.32</v>
      </c>
      <c r="G57" s="301"/>
      <c r="H57" s="302">
        <v>1187587.23</v>
      </c>
      <c r="I57" s="302">
        <v>30783.88</v>
      </c>
      <c r="J57" s="301">
        <v>13046.21</v>
      </c>
      <c r="K57" s="301"/>
      <c r="L57" s="300">
        <f>H57/F57*100</f>
        <v>96.440679427831981</v>
      </c>
      <c r="M57" s="300"/>
      <c r="N57" s="296"/>
    </row>
    <row r="58" spans="1:14" ht="30" customHeight="1" x14ac:dyDescent="0.2">
      <c r="A58" s="296"/>
      <c r="B58" s="306" t="s">
        <v>294</v>
      </c>
      <c r="C58" s="306"/>
      <c r="D58" s="306"/>
      <c r="E58" s="306"/>
      <c r="F58" s="304">
        <v>238263.48</v>
      </c>
      <c r="G58" s="304"/>
      <c r="H58" s="305">
        <v>206149.32</v>
      </c>
      <c r="I58" s="305">
        <v>26794.1</v>
      </c>
      <c r="J58" s="304">
        <v>5320.06</v>
      </c>
      <c r="K58" s="304"/>
      <c r="L58" s="304">
        <f>H58/F58*100</f>
        <v>86.521576869438817</v>
      </c>
      <c r="M58" s="304"/>
      <c r="N58" s="296"/>
    </row>
    <row r="59" spans="1:14" ht="30" customHeight="1" x14ac:dyDescent="0.2">
      <c r="A59" s="296"/>
      <c r="B59" s="303" t="s">
        <v>282</v>
      </c>
      <c r="C59" s="303"/>
      <c r="D59" s="303"/>
      <c r="E59" s="303"/>
      <c r="F59" s="301">
        <v>37263.480000000003</v>
      </c>
      <c r="G59" s="301"/>
      <c r="H59" s="302">
        <v>37263.480000000003</v>
      </c>
      <c r="I59" s="302">
        <v>0</v>
      </c>
      <c r="J59" s="301">
        <v>0</v>
      </c>
      <c r="K59" s="301"/>
      <c r="L59" s="300">
        <f>H59/F59*100</f>
        <v>100</v>
      </c>
      <c r="M59" s="300"/>
      <c r="N59" s="296"/>
    </row>
    <row r="60" spans="1:14" ht="30" customHeight="1" x14ac:dyDescent="0.2">
      <c r="A60" s="296"/>
      <c r="B60" s="303" t="s">
        <v>281</v>
      </c>
      <c r="C60" s="303"/>
      <c r="D60" s="303"/>
      <c r="E60" s="303"/>
      <c r="F60" s="301">
        <v>45000</v>
      </c>
      <c r="G60" s="301"/>
      <c r="H60" s="302">
        <v>39487.61</v>
      </c>
      <c r="I60" s="302">
        <v>4944.1000000000004</v>
      </c>
      <c r="J60" s="301">
        <v>568.29</v>
      </c>
      <c r="K60" s="301"/>
      <c r="L60" s="300">
        <f>H60/F60*100</f>
        <v>87.750244444444448</v>
      </c>
      <c r="M60" s="300"/>
      <c r="N60" s="296"/>
    </row>
    <row r="61" spans="1:14" ht="30" customHeight="1" x14ac:dyDescent="0.2">
      <c r="A61" s="296"/>
      <c r="B61" s="303" t="s">
        <v>280</v>
      </c>
      <c r="C61" s="303"/>
      <c r="D61" s="303"/>
      <c r="E61" s="303"/>
      <c r="F61" s="301">
        <v>156000</v>
      </c>
      <c r="G61" s="301"/>
      <c r="H61" s="302">
        <v>129398.23</v>
      </c>
      <c r="I61" s="302">
        <v>21850</v>
      </c>
      <c r="J61" s="301">
        <v>4751.7700000000004</v>
      </c>
      <c r="K61" s="301"/>
      <c r="L61" s="300">
        <f>H61/F61*100</f>
        <v>82.947583333333327</v>
      </c>
      <c r="M61" s="300"/>
      <c r="N61" s="296"/>
    </row>
    <row r="62" spans="1:14" ht="30" customHeight="1" x14ac:dyDescent="0.2">
      <c r="A62" s="296"/>
      <c r="B62" s="306" t="s">
        <v>293</v>
      </c>
      <c r="C62" s="306"/>
      <c r="D62" s="306"/>
      <c r="E62" s="306"/>
      <c r="F62" s="304">
        <v>1963974.28</v>
      </c>
      <c r="G62" s="304"/>
      <c r="H62" s="305">
        <v>1935731.43</v>
      </c>
      <c r="I62" s="305">
        <v>27740.12</v>
      </c>
      <c r="J62" s="304">
        <v>502.73</v>
      </c>
      <c r="K62" s="304"/>
      <c r="L62" s="304">
        <f>H62/F62*100</f>
        <v>98.5619541820069</v>
      </c>
      <c r="M62" s="304"/>
      <c r="N62" s="296"/>
    </row>
    <row r="63" spans="1:14" ht="30" customHeight="1" x14ac:dyDescent="0.2">
      <c r="A63" s="296"/>
      <c r="B63" s="303" t="s">
        <v>282</v>
      </c>
      <c r="C63" s="303"/>
      <c r="D63" s="303"/>
      <c r="E63" s="303"/>
      <c r="F63" s="301">
        <v>1651787.28</v>
      </c>
      <c r="G63" s="301"/>
      <c r="H63" s="302">
        <v>1651787.28</v>
      </c>
      <c r="I63" s="302">
        <v>0</v>
      </c>
      <c r="J63" s="301">
        <v>0</v>
      </c>
      <c r="K63" s="301"/>
      <c r="L63" s="300">
        <f>H63/F63*100</f>
        <v>100</v>
      </c>
      <c r="M63" s="300"/>
      <c r="N63" s="296"/>
    </row>
    <row r="64" spans="1:14" ht="30" customHeight="1" x14ac:dyDescent="0.2">
      <c r="A64" s="296"/>
      <c r="B64" s="303" t="s">
        <v>281</v>
      </c>
      <c r="C64" s="303"/>
      <c r="D64" s="303"/>
      <c r="E64" s="303"/>
      <c r="F64" s="301">
        <v>279687</v>
      </c>
      <c r="G64" s="301"/>
      <c r="H64" s="302">
        <v>251944.15</v>
      </c>
      <c r="I64" s="302">
        <v>27740.12</v>
      </c>
      <c r="J64" s="301">
        <v>2.73</v>
      </c>
      <c r="K64" s="301"/>
      <c r="L64" s="300">
        <f>H64/F64*100</f>
        <v>90.080750982348121</v>
      </c>
      <c r="M64" s="300"/>
      <c r="N64" s="296"/>
    </row>
    <row r="65" spans="1:14" ht="30" customHeight="1" x14ac:dyDescent="0.2">
      <c r="A65" s="296"/>
      <c r="B65" s="303" t="s">
        <v>287</v>
      </c>
      <c r="C65" s="303"/>
      <c r="D65" s="303"/>
      <c r="E65" s="303"/>
      <c r="F65" s="301">
        <v>32000</v>
      </c>
      <c r="G65" s="301"/>
      <c r="H65" s="302">
        <v>32000</v>
      </c>
      <c r="I65" s="302">
        <v>0</v>
      </c>
      <c r="J65" s="301">
        <v>0</v>
      </c>
      <c r="K65" s="301"/>
      <c r="L65" s="300">
        <f>H65/F65*100</f>
        <v>100</v>
      </c>
      <c r="M65" s="300"/>
      <c r="N65" s="296"/>
    </row>
    <row r="66" spans="1:14" ht="30" customHeight="1" x14ac:dyDescent="0.2">
      <c r="A66" s="296"/>
      <c r="B66" s="303" t="s">
        <v>280</v>
      </c>
      <c r="C66" s="303"/>
      <c r="D66" s="303"/>
      <c r="E66" s="303"/>
      <c r="F66" s="301">
        <v>500</v>
      </c>
      <c r="G66" s="301"/>
      <c r="H66" s="302">
        <v>0</v>
      </c>
      <c r="I66" s="302">
        <v>0</v>
      </c>
      <c r="J66" s="301">
        <v>500</v>
      </c>
      <c r="K66" s="301"/>
      <c r="L66" s="300">
        <f>H66/F66*100</f>
        <v>0</v>
      </c>
      <c r="M66" s="300"/>
      <c r="N66" s="296"/>
    </row>
    <row r="67" spans="1:14" ht="30" customHeight="1" x14ac:dyDescent="0.2">
      <c r="A67" s="296"/>
      <c r="B67" s="306" t="s">
        <v>292</v>
      </c>
      <c r="C67" s="306"/>
      <c r="D67" s="306"/>
      <c r="E67" s="306"/>
      <c r="F67" s="304">
        <v>107914.05</v>
      </c>
      <c r="G67" s="304"/>
      <c r="H67" s="305">
        <v>103718.03</v>
      </c>
      <c r="I67" s="305">
        <v>4196.0200000000004</v>
      </c>
      <c r="J67" s="304">
        <v>0</v>
      </c>
      <c r="K67" s="304"/>
      <c r="L67" s="304">
        <f>H67/F67*100</f>
        <v>96.111701859025771</v>
      </c>
      <c r="M67" s="304"/>
      <c r="N67" s="296"/>
    </row>
    <row r="68" spans="1:14" ht="30" customHeight="1" x14ac:dyDescent="0.2">
      <c r="A68" s="296"/>
      <c r="B68" s="303" t="s">
        <v>282</v>
      </c>
      <c r="C68" s="303"/>
      <c r="D68" s="303"/>
      <c r="E68" s="303"/>
      <c r="F68" s="301">
        <v>92914.05</v>
      </c>
      <c r="G68" s="301"/>
      <c r="H68" s="302">
        <v>92914.05</v>
      </c>
      <c r="I68" s="302">
        <v>0</v>
      </c>
      <c r="J68" s="301">
        <v>0</v>
      </c>
      <c r="K68" s="301"/>
      <c r="L68" s="300">
        <f>H68/F68*100</f>
        <v>100</v>
      </c>
      <c r="M68" s="300"/>
      <c r="N68" s="296"/>
    </row>
    <row r="69" spans="1:14" ht="30" customHeight="1" x14ac:dyDescent="0.2">
      <c r="A69" s="296"/>
      <c r="B69" s="303" t="s">
        <v>281</v>
      </c>
      <c r="C69" s="303"/>
      <c r="D69" s="303"/>
      <c r="E69" s="303"/>
      <c r="F69" s="301">
        <v>15000</v>
      </c>
      <c r="G69" s="301"/>
      <c r="H69" s="302">
        <v>10803.98</v>
      </c>
      <c r="I69" s="302">
        <v>4196.0200000000004</v>
      </c>
      <c r="J69" s="301">
        <v>0</v>
      </c>
      <c r="K69" s="301"/>
      <c r="L69" s="300">
        <f>H69/F69*100</f>
        <v>72.026533333333333</v>
      </c>
      <c r="M69" s="300"/>
      <c r="N69" s="296"/>
    </row>
    <row r="70" spans="1:14" ht="30" customHeight="1" x14ac:dyDescent="0.2">
      <c r="A70" s="296"/>
      <c r="B70" s="306" t="s">
        <v>291</v>
      </c>
      <c r="C70" s="306"/>
      <c r="D70" s="306"/>
      <c r="E70" s="306"/>
      <c r="F70" s="304">
        <v>226175.55</v>
      </c>
      <c r="G70" s="304"/>
      <c r="H70" s="305">
        <v>223679.22</v>
      </c>
      <c r="I70" s="305">
        <v>1643.65</v>
      </c>
      <c r="J70" s="304">
        <v>852.68</v>
      </c>
      <c r="K70" s="304"/>
      <c r="L70" s="304">
        <f>H70/F70*100</f>
        <v>98.896286534950406</v>
      </c>
      <c r="M70" s="304"/>
      <c r="N70" s="296"/>
    </row>
    <row r="71" spans="1:14" ht="30" customHeight="1" x14ac:dyDescent="0.2">
      <c r="A71" s="296"/>
      <c r="B71" s="303" t="s">
        <v>282</v>
      </c>
      <c r="C71" s="303"/>
      <c r="D71" s="303"/>
      <c r="E71" s="303"/>
      <c r="F71" s="301">
        <v>106175.55</v>
      </c>
      <c r="G71" s="301"/>
      <c r="H71" s="302">
        <v>106175.55</v>
      </c>
      <c r="I71" s="302">
        <v>0</v>
      </c>
      <c r="J71" s="301">
        <v>0</v>
      </c>
      <c r="K71" s="301"/>
      <c r="L71" s="300">
        <f>H71/F71*100</f>
        <v>100</v>
      </c>
      <c r="M71" s="300"/>
      <c r="N71" s="296"/>
    </row>
    <row r="72" spans="1:14" ht="30" customHeight="1" x14ac:dyDescent="0.2">
      <c r="A72" s="296"/>
      <c r="B72" s="303" t="s">
        <v>281</v>
      </c>
      <c r="C72" s="303"/>
      <c r="D72" s="303"/>
      <c r="E72" s="303"/>
      <c r="F72" s="301">
        <v>75000</v>
      </c>
      <c r="G72" s="301"/>
      <c r="H72" s="302">
        <v>72612.97</v>
      </c>
      <c r="I72" s="302">
        <v>1550.5</v>
      </c>
      <c r="J72" s="301">
        <v>836.53</v>
      </c>
      <c r="K72" s="301"/>
      <c r="L72" s="300">
        <f>H72/F72*100</f>
        <v>96.817293333333339</v>
      </c>
      <c r="M72" s="300"/>
      <c r="N72" s="296"/>
    </row>
    <row r="73" spans="1:14" ht="30" customHeight="1" x14ac:dyDescent="0.2">
      <c r="A73" s="296"/>
      <c r="B73" s="303" t="s">
        <v>287</v>
      </c>
      <c r="C73" s="303"/>
      <c r="D73" s="303"/>
      <c r="E73" s="303"/>
      <c r="F73" s="301">
        <v>10000</v>
      </c>
      <c r="G73" s="301"/>
      <c r="H73" s="302">
        <v>9906.85</v>
      </c>
      <c r="I73" s="302">
        <v>93.15</v>
      </c>
      <c r="J73" s="301">
        <v>0</v>
      </c>
      <c r="K73" s="301"/>
      <c r="L73" s="300">
        <f>H73/F73*100</f>
        <v>99.0685</v>
      </c>
      <c r="M73" s="300"/>
      <c r="N73" s="296"/>
    </row>
    <row r="74" spans="1:14" ht="30" customHeight="1" x14ac:dyDescent="0.2">
      <c r="A74" s="296"/>
      <c r="B74" s="303" t="s">
        <v>280</v>
      </c>
      <c r="C74" s="303"/>
      <c r="D74" s="303"/>
      <c r="E74" s="303"/>
      <c r="F74" s="301">
        <v>35000</v>
      </c>
      <c r="G74" s="301"/>
      <c r="H74" s="302">
        <v>34983.85</v>
      </c>
      <c r="I74" s="302">
        <v>0</v>
      </c>
      <c r="J74" s="301">
        <v>16.149999999999999</v>
      </c>
      <c r="K74" s="301"/>
      <c r="L74" s="300">
        <f>H74/F74*100</f>
        <v>99.953857142857146</v>
      </c>
      <c r="M74" s="300"/>
      <c r="N74" s="296"/>
    </row>
    <row r="75" spans="1:14" ht="30" customHeight="1" x14ac:dyDescent="0.2">
      <c r="A75" s="296"/>
      <c r="B75" s="306" t="s">
        <v>290</v>
      </c>
      <c r="C75" s="306"/>
      <c r="D75" s="306"/>
      <c r="E75" s="306"/>
      <c r="F75" s="304">
        <v>425595.06</v>
      </c>
      <c r="G75" s="304"/>
      <c r="H75" s="305">
        <v>405561.71</v>
      </c>
      <c r="I75" s="305">
        <v>9988.5400000000009</v>
      </c>
      <c r="J75" s="304">
        <v>10044.81</v>
      </c>
      <c r="K75" s="304"/>
      <c r="L75" s="304">
        <f>H75/F75*100</f>
        <v>95.292861247026693</v>
      </c>
      <c r="M75" s="304"/>
      <c r="N75" s="296"/>
    </row>
    <row r="76" spans="1:14" ht="30" customHeight="1" x14ac:dyDescent="0.2">
      <c r="A76" s="296"/>
      <c r="B76" s="303" t="s">
        <v>282</v>
      </c>
      <c r="C76" s="303"/>
      <c r="D76" s="303"/>
      <c r="E76" s="303"/>
      <c r="F76" s="301">
        <v>144595.06</v>
      </c>
      <c r="G76" s="301"/>
      <c r="H76" s="302">
        <v>144595.06</v>
      </c>
      <c r="I76" s="302">
        <v>0</v>
      </c>
      <c r="J76" s="301">
        <v>0</v>
      </c>
      <c r="K76" s="301"/>
      <c r="L76" s="300">
        <f>H76/F76*100</f>
        <v>100</v>
      </c>
      <c r="M76" s="300"/>
      <c r="N76" s="296"/>
    </row>
    <row r="77" spans="1:14" ht="30" customHeight="1" x14ac:dyDescent="0.2">
      <c r="A77" s="296"/>
      <c r="B77" s="303" t="s">
        <v>281</v>
      </c>
      <c r="C77" s="303"/>
      <c r="D77" s="303"/>
      <c r="E77" s="303"/>
      <c r="F77" s="301">
        <v>55000</v>
      </c>
      <c r="G77" s="301"/>
      <c r="H77" s="302">
        <v>45011.46</v>
      </c>
      <c r="I77" s="302">
        <v>9988.5400000000009</v>
      </c>
      <c r="J77" s="301">
        <v>0</v>
      </c>
      <c r="K77" s="301"/>
      <c r="L77" s="300">
        <f>H77/F77*100</f>
        <v>81.839018181818176</v>
      </c>
      <c r="M77" s="300"/>
      <c r="N77" s="296"/>
    </row>
    <row r="78" spans="1:14" ht="30" customHeight="1" x14ac:dyDescent="0.2">
      <c r="A78" s="296"/>
      <c r="B78" s="303" t="s">
        <v>286</v>
      </c>
      <c r="C78" s="303"/>
      <c r="D78" s="303"/>
      <c r="E78" s="303"/>
      <c r="F78" s="301">
        <v>100000</v>
      </c>
      <c r="G78" s="301"/>
      <c r="H78" s="302">
        <v>99955.19</v>
      </c>
      <c r="I78" s="302">
        <v>0</v>
      </c>
      <c r="J78" s="301">
        <v>44.81</v>
      </c>
      <c r="K78" s="301"/>
      <c r="L78" s="300">
        <f>H78/F78*100</f>
        <v>99.955190000000002</v>
      </c>
      <c r="M78" s="300"/>
      <c r="N78" s="296"/>
    </row>
    <row r="79" spans="1:14" ht="30" customHeight="1" x14ac:dyDescent="0.2">
      <c r="A79" s="296"/>
      <c r="B79" s="303" t="s">
        <v>280</v>
      </c>
      <c r="C79" s="303"/>
      <c r="D79" s="303"/>
      <c r="E79" s="303"/>
      <c r="F79" s="301">
        <v>126000</v>
      </c>
      <c r="G79" s="301"/>
      <c r="H79" s="302">
        <v>116000</v>
      </c>
      <c r="I79" s="302">
        <v>0</v>
      </c>
      <c r="J79" s="301">
        <v>10000</v>
      </c>
      <c r="K79" s="301"/>
      <c r="L79" s="300">
        <f>H79/F79*100</f>
        <v>92.063492063492063</v>
      </c>
      <c r="M79" s="300"/>
      <c r="N79" s="296"/>
    </row>
    <row r="80" spans="1:14" ht="30" customHeight="1" x14ac:dyDescent="0.2">
      <c r="A80" s="296"/>
      <c r="B80" s="306" t="s">
        <v>289</v>
      </c>
      <c r="C80" s="306"/>
      <c r="D80" s="306"/>
      <c r="E80" s="306"/>
      <c r="F80" s="304">
        <v>38925.089999999997</v>
      </c>
      <c r="G80" s="304"/>
      <c r="H80" s="305">
        <v>38393.949999999997</v>
      </c>
      <c r="I80" s="305">
        <v>161.13999999999999</v>
      </c>
      <c r="J80" s="304">
        <v>370</v>
      </c>
      <c r="K80" s="304"/>
      <c r="L80" s="304">
        <f>H80/F80*100</f>
        <v>98.635481639220359</v>
      </c>
      <c r="M80" s="304"/>
      <c r="N80" s="296"/>
    </row>
    <row r="81" spans="1:14" ht="30" customHeight="1" x14ac:dyDescent="0.2">
      <c r="A81" s="296"/>
      <c r="B81" s="303" t="s">
        <v>282</v>
      </c>
      <c r="C81" s="303"/>
      <c r="D81" s="303"/>
      <c r="E81" s="303"/>
      <c r="F81" s="301">
        <v>3925.09</v>
      </c>
      <c r="G81" s="301"/>
      <c r="H81" s="302">
        <v>3925.09</v>
      </c>
      <c r="I81" s="302">
        <v>0</v>
      </c>
      <c r="J81" s="301">
        <v>0</v>
      </c>
      <c r="K81" s="301"/>
      <c r="L81" s="300">
        <f>H81/F81*100</f>
        <v>100</v>
      </c>
      <c r="M81" s="300"/>
      <c r="N81" s="296"/>
    </row>
    <row r="82" spans="1:14" ht="30" customHeight="1" x14ac:dyDescent="0.2">
      <c r="A82" s="296"/>
      <c r="B82" s="303" t="s">
        <v>281</v>
      </c>
      <c r="C82" s="303"/>
      <c r="D82" s="303"/>
      <c r="E82" s="303"/>
      <c r="F82" s="301">
        <v>20000</v>
      </c>
      <c r="G82" s="301"/>
      <c r="H82" s="302">
        <v>19838.86</v>
      </c>
      <c r="I82" s="302">
        <v>161.13999999999999</v>
      </c>
      <c r="J82" s="301">
        <v>0</v>
      </c>
      <c r="K82" s="301"/>
      <c r="L82" s="300">
        <f>H82/F82*100</f>
        <v>99.194299999999998</v>
      </c>
      <c r="M82" s="300"/>
      <c r="N82" s="296"/>
    </row>
    <row r="83" spans="1:14" ht="30" customHeight="1" x14ac:dyDescent="0.2">
      <c r="A83" s="296"/>
      <c r="B83" s="303" t="s">
        <v>286</v>
      </c>
      <c r="C83" s="303"/>
      <c r="D83" s="303"/>
      <c r="E83" s="303"/>
      <c r="F83" s="301">
        <v>15000</v>
      </c>
      <c r="G83" s="301"/>
      <c r="H83" s="302">
        <v>14630</v>
      </c>
      <c r="I83" s="302">
        <v>0</v>
      </c>
      <c r="J83" s="301">
        <v>370</v>
      </c>
      <c r="K83" s="301"/>
      <c r="L83" s="300">
        <f>H83/F83*100</f>
        <v>97.533333333333331</v>
      </c>
      <c r="M83" s="300"/>
      <c r="N83" s="296"/>
    </row>
    <row r="84" spans="1:14" ht="30" customHeight="1" x14ac:dyDescent="0.2">
      <c r="A84" s="296"/>
      <c r="B84" s="306" t="s">
        <v>288</v>
      </c>
      <c r="C84" s="306"/>
      <c r="D84" s="306"/>
      <c r="E84" s="306"/>
      <c r="F84" s="304">
        <v>1177517.1000000001</v>
      </c>
      <c r="G84" s="304"/>
      <c r="H84" s="305">
        <v>1166495.81</v>
      </c>
      <c r="I84" s="305">
        <v>2249.19</v>
      </c>
      <c r="J84" s="304">
        <v>8772.1</v>
      </c>
      <c r="K84" s="304"/>
      <c r="L84" s="304">
        <f>H84/F84*100</f>
        <v>99.064022934359087</v>
      </c>
      <c r="M84" s="304"/>
      <c r="N84" s="296"/>
    </row>
    <row r="85" spans="1:14" ht="30" customHeight="1" x14ac:dyDescent="0.2">
      <c r="A85" s="296"/>
      <c r="B85" s="303" t="s">
        <v>282</v>
      </c>
      <c r="C85" s="303"/>
      <c r="D85" s="303"/>
      <c r="E85" s="303"/>
      <c r="F85" s="301">
        <v>92517.1</v>
      </c>
      <c r="G85" s="301"/>
      <c r="H85" s="302">
        <v>92517.1</v>
      </c>
      <c r="I85" s="302">
        <v>0</v>
      </c>
      <c r="J85" s="301">
        <v>0</v>
      </c>
      <c r="K85" s="301"/>
      <c r="L85" s="300">
        <f>H85/F85*100</f>
        <v>100</v>
      </c>
      <c r="M85" s="300"/>
      <c r="N85" s="296"/>
    </row>
    <row r="86" spans="1:14" ht="30" customHeight="1" x14ac:dyDescent="0.2">
      <c r="A86" s="296"/>
      <c r="B86" s="303" t="s">
        <v>281</v>
      </c>
      <c r="C86" s="303"/>
      <c r="D86" s="303"/>
      <c r="E86" s="303"/>
      <c r="F86" s="301">
        <v>650000</v>
      </c>
      <c r="G86" s="301"/>
      <c r="H86" s="302">
        <v>647424.56000000006</v>
      </c>
      <c r="I86" s="302">
        <v>2196.89</v>
      </c>
      <c r="J86" s="301">
        <v>378.55</v>
      </c>
      <c r="K86" s="301"/>
      <c r="L86" s="300">
        <f>H86/F86*100</f>
        <v>99.603778461538468</v>
      </c>
      <c r="M86" s="300"/>
      <c r="N86" s="296"/>
    </row>
    <row r="87" spans="1:14" ht="30" customHeight="1" x14ac:dyDescent="0.2">
      <c r="A87" s="296"/>
      <c r="B87" s="303" t="s">
        <v>287</v>
      </c>
      <c r="C87" s="303"/>
      <c r="D87" s="303"/>
      <c r="E87" s="303"/>
      <c r="F87" s="301">
        <v>55000</v>
      </c>
      <c r="G87" s="301"/>
      <c r="H87" s="302">
        <v>54997.440000000002</v>
      </c>
      <c r="I87" s="302">
        <v>2.2999999999999998</v>
      </c>
      <c r="J87" s="301">
        <v>0.26</v>
      </c>
      <c r="K87" s="301"/>
      <c r="L87" s="300">
        <f>H87/F87*100</f>
        <v>99.995345454545458</v>
      </c>
      <c r="M87" s="300"/>
      <c r="N87" s="296"/>
    </row>
    <row r="88" spans="1:14" ht="30" customHeight="1" x14ac:dyDescent="0.2">
      <c r="A88" s="296"/>
      <c r="B88" s="303" t="s">
        <v>286</v>
      </c>
      <c r="C88" s="303"/>
      <c r="D88" s="303"/>
      <c r="E88" s="303"/>
      <c r="F88" s="301">
        <v>200000</v>
      </c>
      <c r="G88" s="301"/>
      <c r="H88" s="302">
        <v>199930</v>
      </c>
      <c r="I88" s="302">
        <v>50</v>
      </c>
      <c r="J88" s="301">
        <v>20</v>
      </c>
      <c r="K88" s="301"/>
      <c r="L88" s="300">
        <f>H88/F88*100</f>
        <v>99.965000000000003</v>
      </c>
      <c r="M88" s="300"/>
      <c r="N88" s="296"/>
    </row>
    <row r="89" spans="1:14" ht="30" customHeight="1" x14ac:dyDescent="0.2">
      <c r="A89" s="296"/>
      <c r="B89" s="303" t="s">
        <v>280</v>
      </c>
      <c r="C89" s="303"/>
      <c r="D89" s="303"/>
      <c r="E89" s="303"/>
      <c r="F89" s="301">
        <v>180000</v>
      </c>
      <c r="G89" s="301"/>
      <c r="H89" s="302">
        <v>171626.71</v>
      </c>
      <c r="I89" s="302">
        <v>0</v>
      </c>
      <c r="J89" s="301">
        <v>8373.2900000000009</v>
      </c>
      <c r="K89" s="301"/>
      <c r="L89" s="300">
        <f>H89/F89*100</f>
        <v>95.348172222222217</v>
      </c>
      <c r="M89" s="300"/>
      <c r="N89" s="296"/>
    </row>
    <row r="90" spans="1:14" ht="30" customHeight="1" x14ac:dyDescent="0.2">
      <c r="A90" s="296"/>
      <c r="B90" s="306" t="s">
        <v>285</v>
      </c>
      <c r="C90" s="306"/>
      <c r="D90" s="306"/>
      <c r="E90" s="306"/>
      <c r="F90" s="304">
        <v>346542.77</v>
      </c>
      <c r="G90" s="304"/>
      <c r="H90" s="305">
        <v>331483.81</v>
      </c>
      <c r="I90" s="305">
        <v>13213.1</v>
      </c>
      <c r="J90" s="304">
        <v>1845.86</v>
      </c>
      <c r="K90" s="304"/>
      <c r="L90" s="304">
        <f>H90/F90*100</f>
        <v>95.654516179922027</v>
      </c>
      <c r="M90" s="304"/>
      <c r="N90" s="296"/>
    </row>
    <row r="91" spans="1:14" ht="30" customHeight="1" x14ac:dyDescent="0.2">
      <c r="A91" s="296"/>
      <c r="B91" s="303" t="s">
        <v>282</v>
      </c>
      <c r="C91" s="303"/>
      <c r="D91" s="303"/>
      <c r="E91" s="303"/>
      <c r="F91" s="301">
        <v>281542.77</v>
      </c>
      <c r="G91" s="301"/>
      <c r="H91" s="302">
        <v>281542.77</v>
      </c>
      <c r="I91" s="302">
        <v>0</v>
      </c>
      <c r="J91" s="301">
        <v>0</v>
      </c>
      <c r="K91" s="301"/>
      <c r="L91" s="300">
        <f>H91/F91*100</f>
        <v>100</v>
      </c>
      <c r="M91" s="300"/>
      <c r="N91" s="296"/>
    </row>
    <row r="92" spans="1:14" ht="30" customHeight="1" x14ac:dyDescent="0.2">
      <c r="A92" s="296"/>
      <c r="B92" s="303" t="s">
        <v>281</v>
      </c>
      <c r="C92" s="303"/>
      <c r="D92" s="303"/>
      <c r="E92" s="303"/>
      <c r="F92" s="301">
        <v>65000</v>
      </c>
      <c r="G92" s="301"/>
      <c r="H92" s="302">
        <v>49941.04</v>
      </c>
      <c r="I92" s="302">
        <v>13213.1</v>
      </c>
      <c r="J92" s="301">
        <v>1845.86</v>
      </c>
      <c r="K92" s="301"/>
      <c r="L92" s="300">
        <f>H92/F92*100</f>
        <v>76.832369230769231</v>
      </c>
      <c r="M92" s="300"/>
      <c r="N92" s="296"/>
    </row>
    <row r="93" spans="1:14" ht="30" customHeight="1" x14ac:dyDescent="0.2">
      <c r="A93" s="296"/>
      <c r="B93" s="306" t="s">
        <v>284</v>
      </c>
      <c r="C93" s="306"/>
      <c r="D93" s="306"/>
      <c r="E93" s="306"/>
      <c r="F93" s="304">
        <v>4050048.96</v>
      </c>
      <c r="G93" s="304"/>
      <c r="H93" s="305">
        <v>4047873.53</v>
      </c>
      <c r="I93" s="305">
        <v>1895.45</v>
      </c>
      <c r="J93" s="304">
        <v>279.98</v>
      </c>
      <c r="K93" s="304"/>
      <c r="L93" s="304">
        <f>H93/F93*100</f>
        <v>99.946286328350951</v>
      </c>
      <c r="M93" s="304"/>
      <c r="N93" s="296"/>
    </row>
    <row r="94" spans="1:14" ht="30" customHeight="1" x14ac:dyDescent="0.2">
      <c r="A94" s="296"/>
      <c r="B94" s="303" t="s">
        <v>282</v>
      </c>
      <c r="C94" s="303"/>
      <c r="D94" s="303"/>
      <c r="E94" s="303"/>
      <c r="F94" s="301">
        <v>3959769.04</v>
      </c>
      <c r="G94" s="301"/>
      <c r="H94" s="302">
        <v>3959769.04</v>
      </c>
      <c r="I94" s="302">
        <v>0</v>
      </c>
      <c r="J94" s="301">
        <v>0</v>
      </c>
      <c r="K94" s="301"/>
      <c r="L94" s="300">
        <f>H94/F94*100</f>
        <v>100</v>
      </c>
      <c r="M94" s="300"/>
      <c r="N94" s="296"/>
    </row>
    <row r="95" spans="1:14" ht="30" customHeight="1" x14ac:dyDescent="0.2">
      <c r="A95" s="296"/>
      <c r="B95" s="303" t="s">
        <v>281</v>
      </c>
      <c r="C95" s="303"/>
      <c r="D95" s="303"/>
      <c r="E95" s="303"/>
      <c r="F95" s="301">
        <v>90000</v>
      </c>
      <c r="G95" s="301"/>
      <c r="H95" s="302">
        <v>88104.49</v>
      </c>
      <c r="I95" s="302">
        <v>1895.45</v>
      </c>
      <c r="J95" s="301">
        <v>0.06</v>
      </c>
      <c r="K95" s="301"/>
      <c r="L95" s="300">
        <f>H95/F95*100</f>
        <v>97.893877777777789</v>
      </c>
      <c r="M95" s="300"/>
      <c r="N95" s="296"/>
    </row>
    <row r="96" spans="1:14" ht="30" customHeight="1" x14ac:dyDescent="0.2">
      <c r="A96" s="296"/>
      <c r="B96" s="303" t="s">
        <v>280</v>
      </c>
      <c r="C96" s="303"/>
      <c r="D96" s="303"/>
      <c r="E96" s="303"/>
      <c r="F96" s="301">
        <v>279.92</v>
      </c>
      <c r="G96" s="301"/>
      <c r="H96" s="302">
        <v>0</v>
      </c>
      <c r="I96" s="302">
        <v>0</v>
      </c>
      <c r="J96" s="301">
        <v>279.92</v>
      </c>
      <c r="K96" s="301"/>
      <c r="L96" s="300">
        <f>H96/F96*100</f>
        <v>0</v>
      </c>
      <c r="M96" s="300"/>
      <c r="N96" s="296"/>
    </row>
    <row r="97" spans="1:14" ht="30" customHeight="1" x14ac:dyDescent="0.2">
      <c r="A97" s="296"/>
      <c r="B97" s="306" t="s">
        <v>283</v>
      </c>
      <c r="C97" s="306"/>
      <c r="D97" s="306"/>
      <c r="E97" s="306"/>
      <c r="F97" s="304">
        <v>1324027.95</v>
      </c>
      <c r="G97" s="304"/>
      <c r="H97" s="305">
        <v>1307158.81</v>
      </c>
      <c r="I97" s="305">
        <v>10.65</v>
      </c>
      <c r="J97" s="304">
        <v>16858.490000000002</v>
      </c>
      <c r="K97" s="304"/>
      <c r="L97" s="304">
        <f>H97/F97*100</f>
        <v>98.725922666511693</v>
      </c>
      <c r="M97" s="304"/>
      <c r="N97" s="296"/>
    </row>
    <row r="98" spans="1:14" ht="30" customHeight="1" x14ac:dyDescent="0.2">
      <c r="A98" s="296"/>
      <c r="B98" s="303" t="s">
        <v>282</v>
      </c>
      <c r="C98" s="303"/>
      <c r="D98" s="303"/>
      <c r="E98" s="303"/>
      <c r="F98" s="301">
        <v>1272061.92</v>
      </c>
      <c r="G98" s="301"/>
      <c r="H98" s="302">
        <v>1261106.8600000001</v>
      </c>
      <c r="I98" s="302">
        <v>0</v>
      </c>
      <c r="J98" s="301">
        <v>10955.06</v>
      </c>
      <c r="K98" s="301"/>
      <c r="L98" s="300">
        <f>H98/F98*100</f>
        <v>99.138795067460251</v>
      </c>
      <c r="M98" s="300"/>
      <c r="N98" s="296"/>
    </row>
    <row r="99" spans="1:14" ht="30" customHeight="1" x14ac:dyDescent="0.2">
      <c r="A99" s="296"/>
      <c r="B99" s="303" t="s">
        <v>281</v>
      </c>
      <c r="C99" s="303"/>
      <c r="D99" s="303"/>
      <c r="E99" s="303"/>
      <c r="F99" s="301">
        <v>51761</v>
      </c>
      <c r="G99" s="301"/>
      <c r="H99" s="302">
        <v>46051.95</v>
      </c>
      <c r="I99" s="302">
        <v>10.65</v>
      </c>
      <c r="J99" s="301">
        <v>5698.4</v>
      </c>
      <c r="K99" s="301"/>
      <c r="L99" s="300">
        <f>H99/F99*100</f>
        <v>88.970363787407507</v>
      </c>
      <c r="M99" s="300"/>
      <c r="N99" s="296"/>
    </row>
    <row r="100" spans="1:14" ht="30" customHeight="1" x14ac:dyDescent="0.2">
      <c r="A100" s="296"/>
      <c r="B100" s="303" t="s">
        <v>280</v>
      </c>
      <c r="C100" s="303"/>
      <c r="D100" s="303"/>
      <c r="E100" s="303"/>
      <c r="F100" s="301">
        <v>205.03</v>
      </c>
      <c r="G100" s="301"/>
      <c r="H100" s="302">
        <v>0</v>
      </c>
      <c r="I100" s="302">
        <v>0</v>
      </c>
      <c r="J100" s="301">
        <v>205.03</v>
      </c>
      <c r="K100" s="301"/>
      <c r="L100" s="300">
        <f>H100/F100*100</f>
        <v>0</v>
      </c>
      <c r="M100" s="300"/>
      <c r="N100" s="296"/>
    </row>
    <row r="101" spans="1:14" ht="30" customHeight="1" x14ac:dyDescent="0.2">
      <c r="A101" s="296"/>
      <c r="B101" s="299" t="s">
        <v>62</v>
      </c>
      <c r="C101" s="299"/>
      <c r="D101" s="299"/>
      <c r="E101" s="299"/>
      <c r="F101" s="297">
        <v>16028784.199999999</v>
      </c>
      <c r="G101" s="297"/>
      <c r="H101" s="298">
        <v>15612453.060000001</v>
      </c>
      <c r="I101" s="298">
        <v>229222.56</v>
      </c>
      <c r="J101" s="297">
        <v>187108.58</v>
      </c>
      <c r="K101" s="297"/>
      <c r="L101" s="297">
        <f>H101/F101*100</f>
        <v>97.402603124446586</v>
      </c>
      <c r="M101" s="297"/>
      <c r="N101" s="296"/>
    </row>
  </sheetData>
  <mergeCells count="389">
    <mergeCell ref="B100:E100"/>
    <mergeCell ref="F100:G100"/>
    <mergeCell ref="J100:K100"/>
    <mergeCell ref="L100:M100"/>
    <mergeCell ref="B101:E101"/>
    <mergeCell ref="F101:G101"/>
    <mergeCell ref="J101:K101"/>
    <mergeCell ref="L101:M101"/>
    <mergeCell ref="B98:E98"/>
    <mergeCell ref="F98:G98"/>
    <mergeCell ref="J98:K98"/>
    <mergeCell ref="L98:M98"/>
    <mergeCell ref="B99:E99"/>
    <mergeCell ref="F99:G99"/>
    <mergeCell ref="J99:K99"/>
    <mergeCell ref="L99:M99"/>
    <mergeCell ref="B96:E96"/>
    <mergeCell ref="F96:G96"/>
    <mergeCell ref="J96:K96"/>
    <mergeCell ref="L96:M96"/>
    <mergeCell ref="B97:E97"/>
    <mergeCell ref="F97:G97"/>
    <mergeCell ref="J97:K97"/>
    <mergeCell ref="L97:M97"/>
    <mergeCell ref="B94:E94"/>
    <mergeCell ref="F94:G94"/>
    <mergeCell ref="J94:K94"/>
    <mergeCell ref="L94:M94"/>
    <mergeCell ref="B95:E95"/>
    <mergeCell ref="F95:G95"/>
    <mergeCell ref="J95:K95"/>
    <mergeCell ref="L95:M95"/>
    <mergeCell ref="B92:E92"/>
    <mergeCell ref="F92:G92"/>
    <mergeCell ref="J92:K92"/>
    <mergeCell ref="L92:M92"/>
    <mergeCell ref="B93:E93"/>
    <mergeCell ref="F93:G93"/>
    <mergeCell ref="J93:K93"/>
    <mergeCell ref="L93:M93"/>
    <mergeCell ref="B90:E90"/>
    <mergeCell ref="F90:G90"/>
    <mergeCell ref="J90:K90"/>
    <mergeCell ref="L90:M90"/>
    <mergeCell ref="B91:E91"/>
    <mergeCell ref="F91:G91"/>
    <mergeCell ref="J91:K91"/>
    <mergeCell ref="L91:M91"/>
    <mergeCell ref="B88:E88"/>
    <mergeCell ref="F88:G88"/>
    <mergeCell ref="J88:K88"/>
    <mergeCell ref="L88:M88"/>
    <mergeCell ref="B89:E89"/>
    <mergeCell ref="F89:G89"/>
    <mergeCell ref="J89:K89"/>
    <mergeCell ref="L89:M89"/>
    <mergeCell ref="B86:E86"/>
    <mergeCell ref="F86:G86"/>
    <mergeCell ref="J86:K86"/>
    <mergeCell ref="L86:M86"/>
    <mergeCell ref="B87:E87"/>
    <mergeCell ref="F87:G87"/>
    <mergeCell ref="J87:K87"/>
    <mergeCell ref="L87:M87"/>
    <mergeCell ref="B84:E84"/>
    <mergeCell ref="F84:G84"/>
    <mergeCell ref="J84:K84"/>
    <mergeCell ref="L84:M84"/>
    <mergeCell ref="B85:E85"/>
    <mergeCell ref="F85:G85"/>
    <mergeCell ref="J85:K85"/>
    <mergeCell ref="L85:M85"/>
    <mergeCell ref="B82:E82"/>
    <mergeCell ref="F82:G82"/>
    <mergeCell ref="J82:K82"/>
    <mergeCell ref="L82:M82"/>
    <mergeCell ref="B83:E83"/>
    <mergeCell ref="F83:G83"/>
    <mergeCell ref="J83:K83"/>
    <mergeCell ref="L83:M83"/>
    <mergeCell ref="B80:E80"/>
    <mergeCell ref="F80:G80"/>
    <mergeCell ref="J80:K80"/>
    <mergeCell ref="L80:M80"/>
    <mergeCell ref="B81:E81"/>
    <mergeCell ref="F81:G81"/>
    <mergeCell ref="J81:K81"/>
    <mergeCell ref="L81:M81"/>
    <mergeCell ref="B78:E78"/>
    <mergeCell ref="F78:G78"/>
    <mergeCell ref="J78:K78"/>
    <mergeCell ref="L78:M78"/>
    <mergeCell ref="B79:E79"/>
    <mergeCell ref="F79:G79"/>
    <mergeCell ref="J79:K79"/>
    <mergeCell ref="L79:M79"/>
    <mergeCell ref="B76:E76"/>
    <mergeCell ref="F76:G76"/>
    <mergeCell ref="J76:K76"/>
    <mergeCell ref="L76:M76"/>
    <mergeCell ref="B77:E77"/>
    <mergeCell ref="F77:G77"/>
    <mergeCell ref="J77:K77"/>
    <mergeCell ref="L77:M77"/>
    <mergeCell ref="B74:E74"/>
    <mergeCell ref="F74:G74"/>
    <mergeCell ref="J74:K74"/>
    <mergeCell ref="L74:M74"/>
    <mergeCell ref="B75:E75"/>
    <mergeCell ref="F75:G75"/>
    <mergeCell ref="J75:K75"/>
    <mergeCell ref="L75:M75"/>
    <mergeCell ref="B72:E72"/>
    <mergeCell ref="F72:G72"/>
    <mergeCell ref="J72:K72"/>
    <mergeCell ref="L72:M72"/>
    <mergeCell ref="B73:E73"/>
    <mergeCell ref="F73:G73"/>
    <mergeCell ref="J73:K73"/>
    <mergeCell ref="L73:M73"/>
    <mergeCell ref="B70:E70"/>
    <mergeCell ref="F70:G70"/>
    <mergeCell ref="J70:K70"/>
    <mergeCell ref="L70:M70"/>
    <mergeCell ref="B71:E71"/>
    <mergeCell ref="F71:G71"/>
    <mergeCell ref="J71:K71"/>
    <mergeCell ref="L71:M71"/>
    <mergeCell ref="B68:E68"/>
    <mergeCell ref="F68:G68"/>
    <mergeCell ref="J68:K68"/>
    <mergeCell ref="L68:M68"/>
    <mergeCell ref="B69:E69"/>
    <mergeCell ref="F69:G69"/>
    <mergeCell ref="J69:K69"/>
    <mergeCell ref="L69:M69"/>
    <mergeCell ref="B66:E66"/>
    <mergeCell ref="F66:G66"/>
    <mergeCell ref="J66:K66"/>
    <mergeCell ref="L66:M66"/>
    <mergeCell ref="B67:E67"/>
    <mergeCell ref="F67:G67"/>
    <mergeCell ref="J67:K67"/>
    <mergeCell ref="L67:M67"/>
    <mergeCell ref="B64:E64"/>
    <mergeCell ref="F64:G64"/>
    <mergeCell ref="J64:K64"/>
    <mergeCell ref="L64:M64"/>
    <mergeCell ref="B65:E65"/>
    <mergeCell ref="F65:G65"/>
    <mergeCell ref="J65:K65"/>
    <mergeCell ref="L65:M65"/>
    <mergeCell ref="B62:E62"/>
    <mergeCell ref="F62:G62"/>
    <mergeCell ref="J62:K62"/>
    <mergeCell ref="L62:M62"/>
    <mergeCell ref="B63:E63"/>
    <mergeCell ref="F63:G63"/>
    <mergeCell ref="J63:K63"/>
    <mergeCell ref="L63:M63"/>
    <mergeCell ref="B60:E60"/>
    <mergeCell ref="F60:G60"/>
    <mergeCell ref="J60:K60"/>
    <mergeCell ref="L60:M60"/>
    <mergeCell ref="B61:E61"/>
    <mergeCell ref="F61:G61"/>
    <mergeCell ref="J61:K61"/>
    <mergeCell ref="L61:M61"/>
    <mergeCell ref="B58:E58"/>
    <mergeCell ref="F58:G58"/>
    <mergeCell ref="J58:K58"/>
    <mergeCell ref="L58:M58"/>
    <mergeCell ref="B59:E59"/>
    <mergeCell ref="F59:G59"/>
    <mergeCell ref="J59:K59"/>
    <mergeCell ref="L59:M59"/>
    <mergeCell ref="B56:E56"/>
    <mergeCell ref="F56:G56"/>
    <mergeCell ref="J56:K56"/>
    <mergeCell ref="L56:M56"/>
    <mergeCell ref="B57:E57"/>
    <mergeCell ref="F57:G57"/>
    <mergeCell ref="J57:K57"/>
    <mergeCell ref="L57:M57"/>
    <mergeCell ref="B54:E54"/>
    <mergeCell ref="F54:G54"/>
    <mergeCell ref="J54:K54"/>
    <mergeCell ref="L54:M54"/>
    <mergeCell ref="B55:E55"/>
    <mergeCell ref="F55:G55"/>
    <mergeCell ref="J55:K55"/>
    <mergeCell ref="L55:M55"/>
    <mergeCell ref="B52:E52"/>
    <mergeCell ref="F52:G52"/>
    <mergeCell ref="J52:K52"/>
    <mergeCell ref="L52:M52"/>
    <mergeCell ref="B53:E53"/>
    <mergeCell ref="F53:G53"/>
    <mergeCell ref="J53:K53"/>
    <mergeCell ref="L53:M53"/>
    <mergeCell ref="B50:E50"/>
    <mergeCell ref="F50:G50"/>
    <mergeCell ref="J50:K50"/>
    <mergeCell ref="L50:M50"/>
    <mergeCell ref="B51:E51"/>
    <mergeCell ref="F51:G51"/>
    <mergeCell ref="J51:K51"/>
    <mergeCell ref="L51:M51"/>
    <mergeCell ref="B48:E48"/>
    <mergeCell ref="F48:G48"/>
    <mergeCell ref="J48:K48"/>
    <mergeCell ref="L48:M48"/>
    <mergeCell ref="B49:E49"/>
    <mergeCell ref="F49:G49"/>
    <mergeCell ref="J49:K49"/>
    <mergeCell ref="L49:M49"/>
    <mergeCell ref="B46:E46"/>
    <mergeCell ref="F46:G46"/>
    <mergeCell ref="J46:K46"/>
    <mergeCell ref="L46:M46"/>
    <mergeCell ref="B47:E47"/>
    <mergeCell ref="F47:G47"/>
    <mergeCell ref="J47:K47"/>
    <mergeCell ref="L47:M47"/>
    <mergeCell ref="B44:E44"/>
    <mergeCell ref="F44:G44"/>
    <mergeCell ref="J44:K44"/>
    <mergeCell ref="L44:M44"/>
    <mergeCell ref="B45:E45"/>
    <mergeCell ref="F45:G45"/>
    <mergeCell ref="J45:K45"/>
    <mergeCell ref="L45:M45"/>
    <mergeCell ref="B42:E42"/>
    <mergeCell ref="F42:G42"/>
    <mergeCell ref="J42:K42"/>
    <mergeCell ref="L42:M42"/>
    <mergeCell ref="B43:E43"/>
    <mergeCell ref="F43:G43"/>
    <mergeCell ref="J43:K43"/>
    <mergeCell ref="L43:M43"/>
    <mergeCell ref="B41:E41"/>
    <mergeCell ref="F41:G41"/>
    <mergeCell ref="J41:K41"/>
    <mergeCell ref="L41:M41"/>
    <mergeCell ref="B39:E39"/>
    <mergeCell ref="F39:G39"/>
    <mergeCell ref="J39:K39"/>
    <mergeCell ref="L39:M39"/>
    <mergeCell ref="B40:E40"/>
    <mergeCell ref="F40:G40"/>
    <mergeCell ref="J40:K40"/>
    <mergeCell ref="L40:M40"/>
    <mergeCell ref="B37:E37"/>
    <mergeCell ref="F37:G37"/>
    <mergeCell ref="J37:K37"/>
    <mergeCell ref="L37:M37"/>
    <mergeCell ref="B38:E38"/>
    <mergeCell ref="F38:G38"/>
    <mergeCell ref="J38:K38"/>
    <mergeCell ref="L38:M38"/>
    <mergeCell ref="B35:E35"/>
    <mergeCell ref="F35:G35"/>
    <mergeCell ref="J35:K35"/>
    <mergeCell ref="L35:M35"/>
    <mergeCell ref="B36:E36"/>
    <mergeCell ref="F36:G36"/>
    <mergeCell ref="J36:K36"/>
    <mergeCell ref="L36:M36"/>
    <mergeCell ref="B33:E33"/>
    <mergeCell ref="F33:G33"/>
    <mergeCell ref="J33:K33"/>
    <mergeCell ref="L33:M33"/>
    <mergeCell ref="B34:E34"/>
    <mergeCell ref="F34:G34"/>
    <mergeCell ref="J34:K34"/>
    <mergeCell ref="L34:M34"/>
    <mergeCell ref="B31:E31"/>
    <mergeCell ref="F31:G31"/>
    <mergeCell ref="J31:K31"/>
    <mergeCell ref="L31:M31"/>
    <mergeCell ref="B32:E32"/>
    <mergeCell ref="F32:G32"/>
    <mergeCell ref="J32:K32"/>
    <mergeCell ref="L32:M32"/>
    <mergeCell ref="B29:E29"/>
    <mergeCell ref="F29:G29"/>
    <mergeCell ref="J29:K29"/>
    <mergeCell ref="L29:M29"/>
    <mergeCell ref="B30:E30"/>
    <mergeCell ref="F30:G30"/>
    <mergeCell ref="J30:K30"/>
    <mergeCell ref="L30:M30"/>
    <mergeCell ref="B27:E27"/>
    <mergeCell ref="F27:G27"/>
    <mergeCell ref="J27:K27"/>
    <mergeCell ref="L27:M27"/>
    <mergeCell ref="B28:E28"/>
    <mergeCell ref="F28:G28"/>
    <mergeCell ref="J28:K28"/>
    <mergeCell ref="L28:M28"/>
    <mergeCell ref="B25:E25"/>
    <mergeCell ref="F25:G25"/>
    <mergeCell ref="J25:K25"/>
    <mergeCell ref="L25:M25"/>
    <mergeCell ref="B26:E26"/>
    <mergeCell ref="F26:G26"/>
    <mergeCell ref="J26:K26"/>
    <mergeCell ref="L26:M26"/>
    <mergeCell ref="B23:E23"/>
    <mergeCell ref="F23:G23"/>
    <mergeCell ref="J23:K23"/>
    <mergeCell ref="L23:M23"/>
    <mergeCell ref="B24:E24"/>
    <mergeCell ref="F24:G24"/>
    <mergeCell ref="J24:K24"/>
    <mergeCell ref="L24:M24"/>
    <mergeCell ref="B21:E21"/>
    <mergeCell ref="F21:G21"/>
    <mergeCell ref="J21:K21"/>
    <mergeCell ref="L21:M21"/>
    <mergeCell ref="B22:E22"/>
    <mergeCell ref="F22:G22"/>
    <mergeCell ref="J22:K22"/>
    <mergeCell ref="L22:M22"/>
    <mergeCell ref="B19:E19"/>
    <mergeCell ref="F19:G19"/>
    <mergeCell ref="J19:K19"/>
    <mergeCell ref="L19:M19"/>
    <mergeCell ref="B20:E20"/>
    <mergeCell ref="F20:G20"/>
    <mergeCell ref="J20:K20"/>
    <mergeCell ref="L20:M20"/>
    <mergeCell ref="B17:E17"/>
    <mergeCell ref="F17:G17"/>
    <mergeCell ref="J17:K17"/>
    <mergeCell ref="L17:M17"/>
    <mergeCell ref="B18:E18"/>
    <mergeCell ref="F18:G18"/>
    <mergeCell ref="J18:K18"/>
    <mergeCell ref="L18:M18"/>
    <mergeCell ref="B15:E15"/>
    <mergeCell ref="F15:G15"/>
    <mergeCell ref="J15:K15"/>
    <mergeCell ref="L15:M15"/>
    <mergeCell ref="B16:E16"/>
    <mergeCell ref="F16:G16"/>
    <mergeCell ref="J16:K16"/>
    <mergeCell ref="L16:M16"/>
    <mergeCell ref="B13:E13"/>
    <mergeCell ref="F13:G13"/>
    <mergeCell ref="J13:K13"/>
    <mergeCell ref="L13:M13"/>
    <mergeCell ref="B14:E14"/>
    <mergeCell ref="F14:G14"/>
    <mergeCell ref="J14:K14"/>
    <mergeCell ref="L14:M14"/>
    <mergeCell ref="B11:E11"/>
    <mergeCell ref="F11:G11"/>
    <mergeCell ref="J11:K11"/>
    <mergeCell ref="L11:M11"/>
    <mergeCell ref="B12:E12"/>
    <mergeCell ref="F12:G12"/>
    <mergeCell ref="J12:K12"/>
    <mergeCell ref="L12:M12"/>
    <mergeCell ref="B9:E9"/>
    <mergeCell ref="F9:G9"/>
    <mergeCell ref="J9:K9"/>
    <mergeCell ref="L9:M9"/>
    <mergeCell ref="B10:E10"/>
    <mergeCell ref="F10:G10"/>
    <mergeCell ref="J10:K10"/>
    <mergeCell ref="L10:M10"/>
    <mergeCell ref="B7:E7"/>
    <mergeCell ref="F7:G7"/>
    <mergeCell ref="J7:K7"/>
    <mergeCell ref="L7:M7"/>
    <mergeCell ref="B8:E8"/>
    <mergeCell ref="F8:G8"/>
    <mergeCell ref="J8:K8"/>
    <mergeCell ref="L8:M8"/>
    <mergeCell ref="B4:M4"/>
    <mergeCell ref="G1:J1"/>
    <mergeCell ref="G2:J3"/>
    <mergeCell ref="B6:E6"/>
    <mergeCell ref="F6:G6"/>
    <mergeCell ref="J6:K6"/>
    <mergeCell ref="L6:M6"/>
    <mergeCell ref="B5:C5"/>
    <mergeCell ref="E5:M5"/>
  </mergeCells>
  <pageMargins left="0" right="0" top="0" bottom="0" header="0" footer="0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D2B49-BE91-470C-99D1-74CD7B03DD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A7B9-5DB2-4953-B690-A8A2D6E5C1BD}">
  <dimension ref="A1:T43"/>
  <sheetViews>
    <sheetView workbookViewId="0">
      <selection activeCell="R14" sqref="R14"/>
    </sheetView>
  </sheetViews>
  <sheetFormatPr defaultRowHeight="15" x14ac:dyDescent="0.25"/>
  <cols>
    <col min="1" max="1" width="9.28515625" customWidth="1"/>
    <col min="2" max="2" width="34.28515625" customWidth="1"/>
    <col min="3" max="3" width="13.42578125" customWidth="1"/>
    <col min="4" max="4" width="13.28515625" customWidth="1"/>
    <col min="5" max="5" width="11.85546875" customWidth="1"/>
    <col min="6" max="6" width="12.28515625" customWidth="1"/>
    <col min="7" max="7" width="12" customWidth="1"/>
    <col min="8" max="8" width="12.28515625" customWidth="1"/>
    <col min="9" max="9" width="11.5703125" customWidth="1"/>
    <col min="10" max="10" width="14.28515625" customWidth="1"/>
    <col min="11" max="11" width="11.5703125" bestFit="1" customWidth="1"/>
    <col min="12" max="12" width="11.28515625" customWidth="1"/>
    <col min="13" max="13" width="11.42578125" customWidth="1"/>
    <col min="14" max="14" width="14.7109375" bestFit="1" customWidth="1"/>
    <col min="15" max="15" width="16.5703125" customWidth="1"/>
    <col min="17" max="17" width="13.7109375" bestFit="1" customWidth="1"/>
    <col min="18" max="18" width="17.42578125" bestFit="1" customWidth="1"/>
  </cols>
  <sheetData>
    <row r="1" spans="1:20" ht="28.5" customHeight="1" thickBot="1" x14ac:dyDescent="0.45">
      <c r="B1" s="336" t="s">
        <v>332</v>
      </c>
      <c r="C1" s="336"/>
      <c r="D1" s="336"/>
      <c r="E1" s="336"/>
      <c r="F1" s="336"/>
      <c r="G1" s="336"/>
      <c r="H1" s="336"/>
    </row>
    <row r="2" spans="1:20" ht="28.5" customHeight="1" x14ac:dyDescent="0.25">
      <c r="A2" s="59" t="s">
        <v>47</v>
      </c>
      <c r="B2" s="58" t="s">
        <v>46</v>
      </c>
      <c r="C2" s="57" t="s">
        <v>331</v>
      </c>
      <c r="D2" s="56" t="s">
        <v>330</v>
      </c>
      <c r="E2" s="55" t="s">
        <v>329</v>
      </c>
      <c r="F2" s="57" t="s">
        <v>328</v>
      </c>
      <c r="G2" s="56" t="s">
        <v>327</v>
      </c>
      <c r="H2" s="55" t="s">
        <v>326</v>
      </c>
      <c r="I2" s="57" t="s">
        <v>325</v>
      </c>
      <c r="J2" s="56" t="s">
        <v>324</v>
      </c>
      <c r="K2" s="55" t="s">
        <v>323</v>
      </c>
      <c r="L2" s="57" t="s">
        <v>322</v>
      </c>
      <c r="M2" s="56" t="s">
        <v>321</v>
      </c>
      <c r="N2" s="55" t="s">
        <v>320</v>
      </c>
      <c r="O2" s="55">
        <v>2025</v>
      </c>
    </row>
    <row r="3" spans="1:20" ht="15.75" customHeight="1" x14ac:dyDescent="0.25">
      <c r="A3" s="53"/>
      <c r="B3" s="52"/>
      <c r="C3" s="51"/>
      <c r="D3" s="50"/>
      <c r="E3" s="49"/>
      <c r="F3" s="51"/>
      <c r="G3" s="50"/>
      <c r="H3" s="49"/>
      <c r="I3" s="51"/>
      <c r="J3" s="50"/>
      <c r="K3" s="49"/>
      <c r="L3" s="51"/>
      <c r="M3" s="50"/>
      <c r="N3" s="49"/>
      <c r="O3" s="49"/>
    </row>
    <row r="4" spans="1:20" ht="31.5" customHeight="1" x14ac:dyDescent="0.25">
      <c r="A4" s="46"/>
      <c r="B4" s="45" t="s">
        <v>43</v>
      </c>
      <c r="C4" s="44">
        <f>C5+C40</f>
        <v>68464.149999999994</v>
      </c>
      <c r="D4" s="44">
        <f>D5+D40</f>
        <v>71904.899999999994</v>
      </c>
      <c r="E4" s="44">
        <f>E5+E40</f>
        <v>119943.06999999999</v>
      </c>
      <c r="F4" s="44">
        <f>F5+F40</f>
        <v>137782.97999999998</v>
      </c>
      <c r="G4" s="44">
        <f>G5+G40</f>
        <v>158972.86000000002</v>
      </c>
      <c r="H4" s="44">
        <f>H5+H40</f>
        <v>89346.5</v>
      </c>
      <c r="I4" s="44">
        <f>I5+I40</f>
        <v>88486.24</v>
      </c>
      <c r="J4" s="44">
        <f>J5+J40</f>
        <v>123282.5</v>
      </c>
      <c r="K4" s="44">
        <f>K5+K40</f>
        <v>125016.64</v>
      </c>
      <c r="L4" s="44">
        <f>L5+L40</f>
        <v>100346.73</v>
      </c>
      <c r="M4" s="44">
        <f>M5+M40</f>
        <v>57848.299999999996</v>
      </c>
      <c r="N4" s="44">
        <f>N5+N40</f>
        <v>91630.5</v>
      </c>
      <c r="O4" s="335">
        <f>SUM(C4:N4)</f>
        <v>1233025.3700000001</v>
      </c>
      <c r="Q4" s="36"/>
      <c r="R4" s="27"/>
    </row>
    <row r="5" spans="1:20" ht="23.25" customHeight="1" x14ac:dyDescent="0.25">
      <c r="A5" s="7"/>
      <c r="B5" s="334" t="s">
        <v>42</v>
      </c>
      <c r="C5" s="317">
        <f>C6+C9+C13+C20+C24+C28+C30+C32+C35</f>
        <v>51949.15</v>
      </c>
      <c r="D5" s="317">
        <f>D6+D9+D13+D20+D24+D28+D30+D32</f>
        <v>52849.9</v>
      </c>
      <c r="E5" s="317">
        <f>E6+E9+E13+E20+E24+E28+E30+E32+E35</f>
        <v>98137.069999999992</v>
      </c>
      <c r="F5" s="317">
        <f>F6+F9+F13+F20+F24+F28+F30+F32+F35</f>
        <v>114682.98</v>
      </c>
      <c r="G5" s="317">
        <f>G6+G9+G13+G20+G24+G28+G30+G32</f>
        <v>135917.86000000002</v>
      </c>
      <c r="H5" s="317">
        <f>H6+H9+H13+H20+H24+H28+H30+H32</f>
        <v>69191.5</v>
      </c>
      <c r="I5" s="317">
        <f>I6+I9+I13+I20+I24+I28+I30+I32</f>
        <v>61731.240000000005</v>
      </c>
      <c r="J5" s="317">
        <f>J6+J9+J13+J20+J24+J28+J30+J32</f>
        <v>90166.5</v>
      </c>
      <c r="K5" s="317">
        <f>K6+K9+K13+K20+K24+K28+K30+K32</f>
        <v>90962.2</v>
      </c>
      <c r="L5" s="317">
        <f>L6+L9+L13+L20+L24+L28+L30+L32</f>
        <v>51547.38</v>
      </c>
      <c r="M5" s="317">
        <f>M6+M9+M13+M20+M24+M28+M30+M32</f>
        <v>37673.699999999997</v>
      </c>
      <c r="N5" s="317">
        <f>N6+N9+N13+N20+N24+N28+N30+N32</f>
        <v>69847.7</v>
      </c>
      <c r="O5" s="317">
        <f>SUM(C5:N5)</f>
        <v>924657.17999999982</v>
      </c>
    </row>
    <row r="6" spans="1:20" ht="22.5" customHeight="1" x14ac:dyDescent="0.25">
      <c r="A6" s="324"/>
      <c r="B6" s="333" t="s">
        <v>41</v>
      </c>
      <c r="C6" s="330">
        <f>C7+C8</f>
        <v>2542</v>
      </c>
      <c r="D6" s="330">
        <f>D7+D8</f>
        <v>1916.5</v>
      </c>
      <c r="E6" s="330">
        <f>E7+E8</f>
        <v>2269</v>
      </c>
      <c r="F6" s="330">
        <f>F7+F8</f>
        <v>2468</v>
      </c>
      <c r="G6" s="330">
        <f>G7+G8</f>
        <v>2195</v>
      </c>
      <c r="H6" s="330">
        <f>H7+H8</f>
        <v>2296.5</v>
      </c>
      <c r="I6" s="330">
        <f>I7+I8</f>
        <v>3058</v>
      </c>
      <c r="J6" s="330">
        <f>J7+J8</f>
        <v>3017</v>
      </c>
      <c r="K6" s="330">
        <f>K7+K8</f>
        <v>4396.5</v>
      </c>
      <c r="L6" s="330">
        <f>L7+L8</f>
        <v>2205.5</v>
      </c>
      <c r="M6" s="330">
        <f>M7+M8</f>
        <v>1894</v>
      </c>
      <c r="N6" s="330">
        <f>N7+N8</f>
        <v>3190.5</v>
      </c>
      <c r="O6" s="321">
        <f>SUM(C6:N6)</f>
        <v>31448.5</v>
      </c>
    </row>
    <row r="7" spans="1:20" ht="14.25" customHeight="1" x14ac:dyDescent="0.25">
      <c r="A7" s="7">
        <v>50016</v>
      </c>
      <c r="B7" s="38" t="s">
        <v>319</v>
      </c>
      <c r="C7" s="22">
        <v>2542</v>
      </c>
      <c r="D7" s="332">
        <v>1916.5</v>
      </c>
      <c r="E7" s="332">
        <v>2269</v>
      </c>
      <c r="F7" s="318">
        <v>2468</v>
      </c>
      <c r="G7" s="318">
        <v>2195</v>
      </c>
      <c r="H7" s="318">
        <v>2296.5</v>
      </c>
      <c r="I7" s="318">
        <v>3058</v>
      </c>
      <c r="J7" s="318">
        <v>3017</v>
      </c>
      <c r="K7" s="318">
        <v>4396.5</v>
      </c>
      <c r="L7" s="318">
        <v>2205.5</v>
      </c>
      <c r="M7" s="318">
        <v>1894</v>
      </c>
      <c r="N7" s="318">
        <v>3190.5</v>
      </c>
      <c r="O7" s="317">
        <f>SUM(C7:N7)</f>
        <v>31448.5</v>
      </c>
    </row>
    <row r="8" spans="1:20" ht="14.25" customHeight="1" x14ac:dyDescent="0.25">
      <c r="A8" s="7">
        <v>50403</v>
      </c>
      <c r="B8" s="38" t="s">
        <v>318</v>
      </c>
      <c r="C8" s="20">
        <v>0</v>
      </c>
      <c r="D8" s="6">
        <v>0</v>
      </c>
      <c r="E8" s="6">
        <v>0</v>
      </c>
      <c r="F8" s="318">
        <v>0</v>
      </c>
      <c r="G8" s="318">
        <v>0</v>
      </c>
      <c r="H8" s="318">
        <v>0</v>
      </c>
      <c r="I8" s="318">
        <v>0</v>
      </c>
      <c r="J8" s="318">
        <v>0</v>
      </c>
      <c r="K8" s="318">
        <v>0</v>
      </c>
      <c r="L8" s="318">
        <v>0</v>
      </c>
      <c r="M8" s="318">
        <v>0</v>
      </c>
      <c r="N8" s="318">
        <v>0</v>
      </c>
      <c r="O8" s="317">
        <f>SUM(C8:N8)</f>
        <v>0</v>
      </c>
      <c r="Q8" s="331"/>
    </row>
    <row r="9" spans="1:20" ht="23.25" customHeight="1" x14ac:dyDescent="0.25">
      <c r="A9" s="324"/>
      <c r="B9" s="323" t="s">
        <v>37</v>
      </c>
      <c r="C9" s="330">
        <f>C10+C11+C12</f>
        <v>15062.36</v>
      </c>
      <c r="D9" s="330">
        <f>D10+D11+D12</f>
        <v>28244.3</v>
      </c>
      <c r="E9" s="330">
        <f>E10+E11+E12</f>
        <v>44779.39</v>
      </c>
      <c r="F9" s="330">
        <f>F10+F11+F12</f>
        <v>88480.68</v>
      </c>
      <c r="G9" s="330">
        <f>G10+G11+G12</f>
        <v>104302.56000000001</v>
      </c>
      <c r="H9" s="330">
        <f>H10+H11+H12</f>
        <v>41726.549999999996</v>
      </c>
      <c r="I9" s="330">
        <f>I10+I11+I12</f>
        <v>32115.24</v>
      </c>
      <c r="J9" s="330">
        <f>J10+J11+J12</f>
        <v>57591</v>
      </c>
      <c r="K9" s="330">
        <f>K10+K11+K12</f>
        <v>59024.2</v>
      </c>
      <c r="L9" s="330">
        <f>L10+L11+L12</f>
        <v>21124.879999999997</v>
      </c>
      <c r="M9" s="330">
        <f>M10+M11+M12</f>
        <v>14289.7</v>
      </c>
      <c r="N9" s="330">
        <f>N10+N11+N12</f>
        <v>39444.699999999997</v>
      </c>
      <c r="O9" s="321">
        <f>SUM(C9:N9)</f>
        <v>546185.55999999994</v>
      </c>
    </row>
    <row r="10" spans="1:20" ht="14.25" customHeight="1" x14ac:dyDescent="0.25">
      <c r="A10" s="7">
        <v>40110</v>
      </c>
      <c r="B10" s="38" t="s">
        <v>36</v>
      </c>
      <c r="C10" s="13">
        <v>9557.9699999999993</v>
      </c>
      <c r="D10" s="6">
        <v>24249.86</v>
      </c>
      <c r="E10" s="6">
        <v>33651.89</v>
      </c>
      <c r="F10" s="318">
        <v>78700.679999999993</v>
      </c>
      <c r="G10" s="318">
        <v>87010.71</v>
      </c>
      <c r="H10" s="318">
        <v>23960.7</v>
      </c>
      <c r="I10" s="318">
        <v>26061.24</v>
      </c>
      <c r="J10" s="318">
        <v>41069.5</v>
      </c>
      <c r="K10" s="318">
        <v>48885.2</v>
      </c>
      <c r="L10" s="318">
        <v>15485.88</v>
      </c>
      <c r="M10" s="318">
        <v>10067.950000000001</v>
      </c>
      <c r="N10" s="318">
        <v>32292.26</v>
      </c>
      <c r="O10" s="317">
        <f>SUM(C10:N10)</f>
        <v>430993.84</v>
      </c>
      <c r="T10" s="204"/>
    </row>
    <row r="11" spans="1:20" ht="14.25" customHeight="1" x14ac:dyDescent="0.25">
      <c r="A11" s="7">
        <v>50029</v>
      </c>
      <c r="B11" s="38" t="s">
        <v>317</v>
      </c>
      <c r="C11" s="13">
        <v>1165</v>
      </c>
      <c r="D11" s="6">
        <v>980</v>
      </c>
      <c r="E11" s="6">
        <v>7357.5</v>
      </c>
      <c r="F11" s="318">
        <v>9270</v>
      </c>
      <c r="G11" s="318">
        <v>11882.5</v>
      </c>
      <c r="H11" s="318">
        <v>12610</v>
      </c>
      <c r="I11" s="318">
        <v>3200</v>
      </c>
      <c r="J11" s="318">
        <v>13667.5</v>
      </c>
      <c r="K11" s="318">
        <v>7285</v>
      </c>
      <c r="L11" s="318">
        <v>2785</v>
      </c>
      <c r="M11" s="318">
        <v>1347.75</v>
      </c>
      <c r="N11" s="318">
        <v>4010</v>
      </c>
      <c r="O11" s="317">
        <f>SUM(C11:N11)</f>
        <v>75560.25</v>
      </c>
      <c r="Q11" s="27"/>
    </row>
    <row r="12" spans="1:20" ht="14.25" customHeight="1" x14ac:dyDescent="0.25">
      <c r="A12" s="7">
        <v>50408</v>
      </c>
      <c r="B12" s="38" t="s">
        <v>316</v>
      </c>
      <c r="C12" s="13">
        <v>4339.3900000000003</v>
      </c>
      <c r="D12" s="6">
        <v>3014.44</v>
      </c>
      <c r="E12" s="6">
        <v>3770</v>
      </c>
      <c r="F12" s="318">
        <v>510</v>
      </c>
      <c r="G12" s="318">
        <v>5409.35</v>
      </c>
      <c r="H12" s="318">
        <v>5155.8500000000004</v>
      </c>
      <c r="I12" s="318">
        <v>2854</v>
      </c>
      <c r="J12" s="318">
        <v>2854</v>
      </c>
      <c r="K12" s="318">
        <v>2854</v>
      </c>
      <c r="L12" s="318">
        <v>2854</v>
      </c>
      <c r="M12" s="318">
        <v>2874</v>
      </c>
      <c r="N12" s="318">
        <v>3142.44</v>
      </c>
      <c r="O12" s="317">
        <f>SUM(C12:N12)</f>
        <v>39631.47</v>
      </c>
    </row>
    <row r="13" spans="1:20" ht="22.5" customHeight="1" x14ac:dyDescent="0.25">
      <c r="A13" s="324"/>
      <c r="B13" s="323" t="s">
        <v>32</v>
      </c>
      <c r="C13" s="330">
        <f>C14+C15+C16+C17+C18+C19</f>
        <v>6305.29</v>
      </c>
      <c r="D13" s="330">
        <f>D14+D15+D16+D17+D18+D19</f>
        <v>7080.6</v>
      </c>
      <c r="E13" s="330">
        <f>E14+E15+E16+E17+E18+E19</f>
        <v>6275.5</v>
      </c>
      <c r="F13" s="330">
        <f>F14+F15+F16+F17+F18+F19</f>
        <v>7754.8</v>
      </c>
      <c r="G13" s="330">
        <f>G14+G15+G16+G17+G18+G19</f>
        <v>8576.7999999999993</v>
      </c>
      <c r="H13" s="330">
        <f>H14+H15+H16+H17+H18+H19</f>
        <v>8927.4500000000007</v>
      </c>
      <c r="I13" s="330">
        <f>I14+I15+I16+I17+I18+I19</f>
        <v>10628.5</v>
      </c>
      <c r="J13" s="330">
        <f>J14+J15+J16+J17+J18+J19</f>
        <v>8070</v>
      </c>
      <c r="K13" s="330">
        <f>K14+K15+K16+K17+K18+K19</f>
        <v>6870</v>
      </c>
      <c r="L13" s="330">
        <f>L14+L15+L16+L17+L18+L19</f>
        <v>8230</v>
      </c>
      <c r="M13" s="330">
        <f>M14+M15+M16+M17+M18+M19</f>
        <v>6850</v>
      </c>
      <c r="N13" s="330">
        <f>N14+N15+N16+N17+N18+N19</f>
        <v>8365</v>
      </c>
      <c r="O13" s="321">
        <f>SUM(C13:N13)</f>
        <v>93933.94</v>
      </c>
    </row>
    <row r="14" spans="1:20" ht="14.25" customHeight="1" x14ac:dyDescent="0.25">
      <c r="A14" s="7">
        <v>50001</v>
      </c>
      <c r="B14" s="19" t="s">
        <v>315</v>
      </c>
      <c r="C14" s="13">
        <v>5335</v>
      </c>
      <c r="D14" s="33">
        <v>5000</v>
      </c>
      <c r="E14" s="33">
        <v>5435</v>
      </c>
      <c r="F14" s="318">
        <v>6278</v>
      </c>
      <c r="G14" s="318">
        <v>6060</v>
      </c>
      <c r="H14" s="318">
        <v>7575</v>
      </c>
      <c r="I14" s="318">
        <v>10130</v>
      </c>
      <c r="J14" s="318">
        <v>7265</v>
      </c>
      <c r="K14" s="318">
        <v>6780</v>
      </c>
      <c r="L14" s="318">
        <v>7880</v>
      </c>
      <c r="M14" s="318">
        <v>6285</v>
      </c>
      <c r="N14" s="318">
        <v>7990</v>
      </c>
      <c r="O14" s="317">
        <f>SUM(C14:N14)</f>
        <v>82013</v>
      </c>
    </row>
    <row r="15" spans="1:20" ht="14.25" customHeight="1" x14ac:dyDescent="0.25">
      <c r="A15" s="7">
        <v>50002</v>
      </c>
      <c r="B15" s="19" t="s">
        <v>30</v>
      </c>
      <c r="C15" s="329">
        <v>0</v>
      </c>
      <c r="D15" s="33"/>
      <c r="E15" s="33"/>
      <c r="F15" s="328"/>
      <c r="G15" s="328">
        <v>30</v>
      </c>
      <c r="H15" s="318">
        <v>66</v>
      </c>
      <c r="I15" s="318">
        <v>82</v>
      </c>
      <c r="J15" s="318">
        <v>0</v>
      </c>
      <c r="K15" s="318">
        <v>20</v>
      </c>
      <c r="L15" s="318">
        <v>0</v>
      </c>
      <c r="M15" s="318">
        <v>10</v>
      </c>
      <c r="N15" s="318">
        <v>0</v>
      </c>
      <c r="O15" s="317">
        <f>SUM(C15:N15)</f>
        <v>208</v>
      </c>
    </row>
    <row r="16" spans="1:20" ht="14.25" customHeight="1" x14ac:dyDescent="0.25">
      <c r="A16" s="7">
        <v>50104</v>
      </c>
      <c r="B16" s="19" t="s">
        <v>29</v>
      </c>
      <c r="C16" s="326">
        <v>275</v>
      </c>
      <c r="D16" s="33">
        <v>425</v>
      </c>
      <c r="E16" s="33">
        <v>600</v>
      </c>
      <c r="F16" s="318">
        <v>100</v>
      </c>
      <c r="G16" s="318">
        <v>2250</v>
      </c>
      <c r="H16" s="318">
        <v>1250</v>
      </c>
      <c r="I16" s="318">
        <v>325</v>
      </c>
      <c r="J16" s="318">
        <v>400</v>
      </c>
      <c r="K16" s="318">
        <v>50</v>
      </c>
      <c r="L16" s="318">
        <v>300</v>
      </c>
      <c r="M16" s="318">
        <v>495</v>
      </c>
      <c r="N16" s="318">
        <v>375</v>
      </c>
      <c r="O16" s="317">
        <f>SUM(C16:N16)</f>
        <v>6845</v>
      </c>
    </row>
    <row r="17" spans="1:15" ht="14.25" customHeight="1" x14ac:dyDescent="0.25">
      <c r="A17" s="7">
        <v>50204</v>
      </c>
      <c r="B17" s="19" t="s">
        <v>28</v>
      </c>
      <c r="C17" s="326"/>
      <c r="D17" s="33">
        <v>80</v>
      </c>
      <c r="E17" s="33">
        <v>60</v>
      </c>
      <c r="F17" s="318">
        <v>40</v>
      </c>
      <c r="G17" s="318">
        <v>55</v>
      </c>
      <c r="H17" s="318">
        <v>0</v>
      </c>
      <c r="I17" s="318">
        <v>20</v>
      </c>
      <c r="J17" s="318">
        <v>60</v>
      </c>
      <c r="K17" s="318">
        <v>20</v>
      </c>
      <c r="L17" s="318">
        <v>20</v>
      </c>
      <c r="M17" s="318">
        <v>0</v>
      </c>
      <c r="N17" s="318">
        <v>0</v>
      </c>
      <c r="O17" s="317">
        <f>SUM(C17:N17)</f>
        <v>355</v>
      </c>
    </row>
    <row r="18" spans="1:15" ht="14.25" customHeight="1" x14ac:dyDescent="0.25">
      <c r="A18" s="7">
        <v>50290</v>
      </c>
      <c r="B18" s="19" t="s">
        <v>27</v>
      </c>
      <c r="C18" s="326">
        <v>0</v>
      </c>
      <c r="D18" s="33"/>
      <c r="E18" s="33"/>
      <c r="F18" s="318"/>
      <c r="G18" s="318"/>
      <c r="H18" s="318"/>
      <c r="I18" s="318"/>
      <c r="J18" s="318"/>
      <c r="K18" s="318"/>
      <c r="L18" s="318"/>
      <c r="M18" s="318"/>
      <c r="N18" s="318"/>
      <c r="O18" s="317">
        <f>SUM(C18:N18)</f>
        <v>0</v>
      </c>
    </row>
    <row r="19" spans="1:15" ht="15" customHeight="1" x14ac:dyDescent="0.25">
      <c r="A19" s="7">
        <v>50405</v>
      </c>
      <c r="B19" s="19" t="s">
        <v>26</v>
      </c>
      <c r="C19" s="13">
        <v>695.29</v>
      </c>
      <c r="D19" s="33">
        <v>1575.6</v>
      </c>
      <c r="E19" s="33">
        <v>180.5</v>
      </c>
      <c r="F19" s="318">
        <v>1336.8</v>
      </c>
      <c r="G19" s="318">
        <v>181.8</v>
      </c>
      <c r="H19" s="318">
        <v>36.450000000000003</v>
      </c>
      <c r="I19" s="318">
        <v>71.5</v>
      </c>
      <c r="J19" s="318">
        <v>345</v>
      </c>
      <c r="K19" s="318"/>
      <c r="L19" s="318">
        <v>30</v>
      </c>
      <c r="M19" s="318">
        <v>60</v>
      </c>
      <c r="N19" s="318"/>
      <c r="O19" s="317">
        <f>SUM(C19:N19)</f>
        <v>4512.9399999999996</v>
      </c>
    </row>
    <row r="20" spans="1:15" ht="15" customHeight="1" x14ac:dyDescent="0.25">
      <c r="A20" s="324"/>
      <c r="B20" s="323" t="s">
        <v>20</v>
      </c>
      <c r="C20" s="322">
        <f>C21+C22+C23</f>
        <v>4044</v>
      </c>
      <c r="D20" s="322">
        <f>D21+D22+D23</f>
        <v>3853</v>
      </c>
      <c r="E20" s="322">
        <f>E21+E22+E23</f>
        <v>5006</v>
      </c>
      <c r="F20" s="322">
        <f>F21+F22+F23</f>
        <v>4101</v>
      </c>
      <c r="G20" s="322">
        <f>G21+G22+G23</f>
        <v>4823</v>
      </c>
      <c r="H20" s="322">
        <f>H21+H22+H23</f>
        <v>4421</v>
      </c>
      <c r="I20" s="322">
        <f>I21+I22+I23</f>
        <v>5895</v>
      </c>
      <c r="J20" s="322">
        <f>J21+J22+J23</f>
        <v>6428</v>
      </c>
      <c r="K20" s="322">
        <f>K21+K22+K23</f>
        <v>7145</v>
      </c>
      <c r="L20" s="322">
        <f>L21+L22+L23</f>
        <v>5054</v>
      </c>
      <c r="M20" s="322">
        <f>M21+M22+M23</f>
        <v>4982</v>
      </c>
      <c r="N20" s="322">
        <f>N21+N22+N23</f>
        <v>5040</v>
      </c>
      <c r="O20" s="321">
        <f>SUM(C20:N20)</f>
        <v>60792</v>
      </c>
    </row>
    <row r="21" spans="1:15" ht="15" customHeight="1" x14ac:dyDescent="0.25">
      <c r="A21" s="7">
        <v>50019</v>
      </c>
      <c r="B21" s="19" t="s">
        <v>18</v>
      </c>
      <c r="C21" s="13">
        <v>2040</v>
      </c>
      <c r="D21" s="17">
        <v>1940</v>
      </c>
      <c r="E21" s="17">
        <v>2120</v>
      </c>
      <c r="F21" s="318">
        <v>1988</v>
      </c>
      <c r="G21" s="318">
        <v>2440</v>
      </c>
      <c r="H21" s="318">
        <v>2440</v>
      </c>
      <c r="I21" s="318">
        <v>3302</v>
      </c>
      <c r="J21" s="318">
        <v>3500</v>
      </c>
      <c r="K21" s="318">
        <v>3120</v>
      </c>
      <c r="L21" s="318">
        <v>2630</v>
      </c>
      <c r="M21" s="318">
        <v>2460</v>
      </c>
      <c r="N21" s="318">
        <v>2050</v>
      </c>
      <c r="O21" s="317">
        <f>SUM(C21:N21)</f>
        <v>30030</v>
      </c>
    </row>
    <row r="22" spans="1:15" ht="15" customHeight="1" x14ac:dyDescent="0.25">
      <c r="A22" s="7">
        <v>50011</v>
      </c>
      <c r="B22" s="19" t="s">
        <v>314</v>
      </c>
      <c r="C22" s="13">
        <v>711</v>
      </c>
      <c r="D22" s="17">
        <v>701</v>
      </c>
      <c r="E22" s="17">
        <v>1285</v>
      </c>
      <c r="F22" s="318">
        <v>1192</v>
      </c>
      <c r="G22" s="318">
        <v>916</v>
      </c>
      <c r="H22" s="318">
        <v>634</v>
      </c>
      <c r="I22" s="318">
        <v>969</v>
      </c>
      <c r="J22" s="318">
        <v>1214</v>
      </c>
      <c r="K22" s="318">
        <v>1130</v>
      </c>
      <c r="L22" s="318">
        <v>1037</v>
      </c>
      <c r="M22" s="318">
        <v>784</v>
      </c>
      <c r="N22" s="318">
        <v>1938</v>
      </c>
      <c r="O22" s="317">
        <f>SUM(C22:N22)</f>
        <v>12511</v>
      </c>
    </row>
    <row r="23" spans="1:15" ht="14.25" customHeight="1" x14ac:dyDescent="0.25">
      <c r="A23" s="7">
        <v>50504</v>
      </c>
      <c r="B23" s="19" t="s">
        <v>17</v>
      </c>
      <c r="C23" s="13">
        <v>1293</v>
      </c>
      <c r="D23" s="17">
        <v>1212</v>
      </c>
      <c r="E23" s="17">
        <v>1601</v>
      </c>
      <c r="F23" s="318">
        <v>921</v>
      </c>
      <c r="G23" s="327">
        <v>1467</v>
      </c>
      <c r="H23" s="318">
        <v>1347</v>
      </c>
      <c r="I23" s="318">
        <v>1624</v>
      </c>
      <c r="J23" s="318">
        <v>1714</v>
      </c>
      <c r="K23" s="318">
        <v>2895</v>
      </c>
      <c r="L23" s="318">
        <v>1387</v>
      </c>
      <c r="M23" s="318">
        <v>1738</v>
      </c>
      <c r="N23" s="318">
        <v>1052</v>
      </c>
      <c r="O23" s="317">
        <f>SUM(C23:N23)</f>
        <v>18251</v>
      </c>
    </row>
    <row r="24" spans="1:15" ht="14.25" customHeight="1" x14ac:dyDescent="0.25">
      <c r="A24" s="324"/>
      <c r="B24" s="323" t="s">
        <v>16</v>
      </c>
      <c r="C24" s="322">
        <f>C25+C26+C27</f>
        <v>6494</v>
      </c>
      <c r="D24" s="322">
        <f>D25+D26+D27</f>
        <v>1976.5</v>
      </c>
      <c r="E24" s="322">
        <f>E25+E26+E27</f>
        <v>29289</v>
      </c>
      <c r="F24" s="322">
        <f>F25+F26+F27</f>
        <v>2561.5</v>
      </c>
      <c r="G24" s="322">
        <f>G25+G26+G27</f>
        <v>884</v>
      </c>
      <c r="H24" s="322">
        <f>H25+H26+H27</f>
        <v>3522.5</v>
      </c>
      <c r="I24" s="322">
        <f>I25+I26+I27</f>
        <v>1030</v>
      </c>
      <c r="J24" s="322">
        <f>J25+J26+J27</f>
        <v>4213</v>
      </c>
      <c r="K24" s="322">
        <f>K25+K26+K27</f>
        <v>2018.5</v>
      </c>
      <c r="L24" s="322">
        <f>L25+L26+L27</f>
        <v>5693</v>
      </c>
      <c r="M24" s="322">
        <f>M25+M26+M27</f>
        <v>180</v>
      </c>
      <c r="N24" s="322">
        <f>N25+N26+N27</f>
        <v>1253</v>
      </c>
      <c r="O24" s="321">
        <f>SUM(C24:N24)</f>
        <v>59115</v>
      </c>
    </row>
    <row r="25" spans="1:15" ht="15" customHeight="1" x14ac:dyDescent="0.25">
      <c r="A25" s="7">
        <v>50503</v>
      </c>
      <c r="B25" s="19" t="s">
        <v>14</v>
      </c>
      <c r="C25" s="326">
        <v>70</v>
      </c>
      <c r="D25" s="17">
        <v>70</v>
      </c>
      <c r="E25" s="17">
        <v>120</v>
      </c>
      <c r="F25" s="318">
        <v>80</v>
      </c>
      <c r="G25" s="318">
        <v>60</v>
      </c>
      <c r="H25" s="318">
        <v>751</v>
      </c>
      <c r="I25" s="318">
        <v>120</v>
      </c>
      <c r="J25" s="318">
        <v>70</v>
      </c>
      <c r="K25" s="318">
        <v>40</v>
      </c>
      <c r="L25" s="318">
        <v>80</v>
      </c>
      <c r="M25" s="318">
        <v>180</v>
      </c>
      <c r="N25" s="318">
        <v>80</v>
      </c>
      <c r="O25" s="317">
        <f>SUM(C25:N25)</f>
        <v>1721</v>
      </c>
    </row>
    <row r="26" spans="1:15" ht="21.75" customHeight="1" x14ac:dyDescent="0.25">
      <c r="A26" s="7">
        <v>50009</v>
      </c>
      <c r="B26" s="26" t="s">
        <v>15</v>
      </c>
      <c r="C26" s="25">
        <v>6424</v>
      </c>
      <c r="D26" s="17">
        <v>1532</v>
      </c>
      <c r="E26" s="17">
        <v>28697</v>
      </c>
      <c r="F26" s="318">
        <v>2160.5</v>
      </c>
      <c r="G26" s="318">
        <v>0</v>
      </c>
      <c r="H26" s="318">
        <v>2589.5</v>
      </c>
      <c r="I26" s="318">
        <v>605</v>
      </c>
      <c r="J26" s="318">
        <v>2411.5</v>
      </c>
      <c r="K26" s="318">
        <v>1978.5</v>
      </c>
      <c r="L26" s="318">
        <v>4284</v>
      </c>
      <c r="M26" s="318">
        <v>0</v>
      </c>
      <c r="N26" s="318">
        <v>870</v>
      </c>
      <c r="O26" s="317">
        <f>SUM(C26:N26)</f>
        <v>51552</v>
      </c>
    </row>
    <row r="27" spans="1:15" ht="15" customHeight="1" x14ac:dyDescent="0.25">
      <c r="A27" s="7">
        <v>50026</v>
      </c>
      <c r="B27" s="19" t="s">
        <v>313</v>
      </c>
      <c r="C27" s="326">
        <v>0</v>
      </c>
      <c r="D27" s="17">
        <v>374.5</v>
      </c>
      <c r="E27" s="17">
        <v>472</v>
      </c>
      <c r="F27" s="318">
        <v>321</v>
      </c>
      <c r="G27" s="318">
        <v>824</v>
      </c>
      <c r="H27" s="318">
        <v>182</v>
      </c>
      <c r="I27" s="318">
        <v>305</v>
      </c>
      <c r="J27" s="318">
        <v>1731.5</v>
      </c>
      <c r="K27" s="318">
        <v>0</v>
      </c>
      <c r="L27" s="318">
        <v>1329</v>
      </c>
      <c r="M27" s="318">
        <v>0</v>
      </c>
      <c r="N27" s="318">
        <v>303</v>
      </c>
      <c r="O27" s="317">
        <f>SUM(C27:N27)</f>
        <v>5842</v>
      </c>
    </row>
    <row r="28" spans="1:15" ht="14.25" customHeight="1" x14ac:dyDescent="0.25">
      <c r="A28" s="324"/>
      <c r="B28" s="323" t="s">
        <v>12</v>
      </c>
      <c r="C28" s="322">
        <f>C29</f>
        <v>7352</v>
      </c>
      <c r="D28" s="322">
        <f>D29</f>
        <v>6390</v>
      </c>
      <c r="E28" s="322">
        <f>E29</f>
        <v>4377</v>
      </c>
      <c r="F28" s="322">
        <f>F29</f>
        <v>6186</v>
      </c>
      <c r="G28" s="322">
        <f>G29</f>
        <v>5295.5</v>
      </c>
      <c r="H28" s="322">
        <f>H29</f>
        <v>4775</v>
      </c>
      <c r="I28" s="322">
        <f>I29</f>
        <v>6409</v>
      </c>
      <c r="J28" s="322">
        <f>J29</f>
        <v>8599</v>
      </c>
      <c r="K28" s="322">
        <f>K29</f>
        <v>7732.5</v>
      </c>
      <c r="L28" s="322">
        <f>L29</f>
        <v>5450.5</v>
      </c>
      <c r="M28" s="322">
        <f>M29</f>
        <v>5380</v>
      </c>
      <c r="N28" s="322">
        <f>N29</f>
        <v>8445</v>
      </c>
      <c r="O28" s="321">
        <f>SUM(C28:N28)</f>
        <v>76391.5</v>
      </c>
    </row>
    <row r="29" spans="1:15" ht="14.25" customHeight="1" x14ac:dyDescent="0.25">
      <c r="A29" s="7">
        <v>50409</v>
      </c>
      <c r="B29" s="24" t="s">
        <v>312</v>
      </c>
      <c r="C29" s="13">
        <v>7352</v>
      </c>
      <c r="D29" s="6">
        <v>6390</v>
      </c>
      <c r="E29" s="318">
        <v>4377</v>
      </c>
      <c r="F29" s="318">
        <v>6186</v>
      </c>
      <c r="G29" s="318">
        <v>5295.5</v>
      </c>
      <c r="H29" s="318">
        <v>4775</v>
      </c>
      <c r="I29" s="318">
        <v>6409</v>
      </c>
      <c r="J29" s="318">
        <v>8599</v>
      </c>
      <c r="K29" s="318">
        <v>7732.5</v>
      </c>
      <c r="L29" s="318">
        <v>5450.5</v>
      </c>
      <c r="M29" s="318">
        <v>5380</v>
      </c>
      <c r="N29" s="318">
        <v>8445</v>
      </c>
      <c r="O29" s="317">
        <f>SUM(C29:N29)</f>
        <v>76391.5</v>
      </c>
    </row>
    <row r="30" spans="1:15" ht="16.5" customHeight="1" x14ac:dyDescent="0.25">
      <c r="A30" s="324"/>
      <c r="B30" s="323" t="s">
        <v>10</v>
      </c>
      <c r="C30" s="322">
        <f>C31</f>
        <v>94</v>
      </c>
      <c r="D30" s="322">
        <f>D31</f>
        <v>50</v>
      </c>
      <c r="E30" s="322">
        <f>E31</f>
        <v>12</v>
      </c>
      <c r="F30" s="322">
        <f>F31</f>
        <v>15</v>
      </c>
      <c r="G30" s="322">
        <f>G31</f>
        <v>0</v>
      </c>
      <c r="H30" s="322">
        <f>H31</f>
        <v>33</v>
      </c>
      <c r="I30" s="322">
        <f>I31</f>
        <v>30</v>
      </c>
      <c r="J30" s="322">
        <f>J31</f>
        <v>127.5</v>
      </c>
      <c r="K30" s="322">
        <f>K31</f>
        <v>13</v>
      </c>
      <c r="L30" s="322">
        <f>L31</f>
        <v>27</v>
      </c>
      <c r="M30" s="322">
        <f>M31</f>
        <v>30</v>
      </c>
      <c r="N30" s="322">
        <f>N31</f>
        <v>77.5</v>
      </c>
      <c r="O30" s="321">
        <f>SUM(C30:N30)</f>
        <v>509</v>
      </c>
    </row>
    <row r="31" spans="1:15" ht="14.25" customHeight="1" x14ac:dyDescent="0.25">
      <c r="A31" s="7">
        <v>50401</v>
      </c>
      <c r="B31" s="24" t="s">
        <v>9</v>
      </c>
      <c r="C31" s="326">
        <v>94</v>
      </c>
      <c r="D31" s="6">
        <v>50</v>
      </c>
      <c r="E31" s="6">
        <v>12</v>
      </c>
      <c r="F31" s="318">
        <v>15</v>
      </c>
      <c r="G31" s="318">
        <v>0</v>
      </c>
      <c r="H31" s="318">
        <v>33</v>
      </c>
      <c r="I31" s="318">
        <v>30</v>
      </c>
      <c r="J31" s="318">
        <v>127.5</v>
      </c>
      <c r="K31" s="318">
        <v>13</v>
      </c>
      <c r="L31" s="318">
        <v>27</v>
      </c>
      <c r="M31" s="318">
        <v>30</v>
      </c>
      <c r="N31" s="318">
        <v>77.5</v>
      </c>
      <c r="O31" s="317">
        <f>SUM(C31:N31)</f>
        <v>509</v>
      </c>
    </row>
    <row r="32" spans="1:15" x14ac:dyDescent="0.25">
      <c r="A32" s="324"/>
      <c r="B32" s="323" t="s">
        <v>7</v>
      </c>
      <c r="C32" s="322">
        <f>C33+C34</f>
        <v>10055.5</v>
      </c>
      <c r="D32" s="322">
        <f>D33+D34</f>
        <v>3339</v>
      </c>
      <c r="E32" s="322">
        <f>E33+E34</f>
        <v>3418.5</v>
      </c>
      <c r="F32" s="322">
        <f>F33+F34</f>
        <v>3066</v>
      </c>
      <c r="G32" s="322">
        <f>G33+G34</f>
        <v>9841</v>
      </c>
      <c r="H32" s="322">
        <f>H33+H34</f>
        <v>3489.5</v>
      </c>
      <c r="I32" s="322">
        <f>I33+I34</f>
        <v>2565.5</v>
      </c>
      <c r="J32" s="322">
        <f>J33+J34</f>
        <v>2121</v>
      </c>
      <c r="K32" s="322">
        <f>K33+K34</f>
        <v>3762.5</v>
      </c>
      <c r="L32" s="322">
        <f>L33+L34</f>
        <v>3762.5</v>
      </c>
      <c r="M32" s="322">
        <f>M33+M34</f>
        <v>4068</v>
      </c>
      <c r="N32" s="322">
        <f>N33+N34</f>
        <v>4032</v>
      </c>
      <c r="O32" s="321">
        <f>SUM(C32:N32)</f>
        <v>53521</v>
      </c>
    </row>
    <row r="33" spans="1:17" ht="14.25" customHeight="1" x14ac:dyDescent="0.25">
      <c r="A33" s="7">
        <v>50409</v>
      </c>
      <c r="B33" s="19" t="s">
        <v>311</v>
      </c>
      <c r="C33" s="13">
        <v>7090</v>
      </c>
      <c r="D33" s="17"/>
      <c r="E33" s="17"/>
      <c r="F33" s="318"/>
      <c r="G33" s="318">
        <v>6270</v>
      </c>
      <c r="H33" s="318"/>
      <c r="I33" s="318"/>
      <c r="J33" s="318"/>
      <c r="K33" s="318"/>
      <c r="L33" s="318"/>
      <c r="M33" s="318"/>
      <c r="N33" s="318"/>
      <c r="O33" s="317">
        <f>SUM(C33:N33)</f>
        <v>13360</v>
      </c>
      <c r="Q33" s="325"/>
    </row>
    <row r="34" spans="1:17" x14ac:dyDescent="0.25">
      <c r="A34" s="7"/>
      <c r="B34" s="19" t="s">
        <v>310</v>
      </c>
      <c r="C34" s="13">
        <v>2965.5</v>
      </c>
      <c r="D34" s="18">
        <v>3339</v>
      </c>
      <c r="E34" s="18">
        <v>3418.5</v>
      </c>
      <c r="F34" s="318">
        <v>3066</v>
      </c>
      <c r="G34" s="318">
        <v>3571</v>
      </c>
      <c r="H34" s="318">
        <v>3489.5</v>
      </c>
      <c r="I34" s="318">
        <v>2565.5</v>
      </c>
      <c r="J34" s="318">
        <v>2121</v>
      </c>
      <c r="K34" s="318">
        <v>3762.5</v>
      </c>
      <c r="L34" s="318">
        <v>3762.5</v>
      </c>
      <c r="M34" s="318">
        <v>4068</v>
      </c>
      <c r="N34" s="318">
        <v>4032</v>
      </c>
      <c r="O34" s="317">
        <f>SUM(C34:N34)</f>
        <v>40161</v>
      </c>
    </row>
    <row r="35" spans="1:17" ht="14.25" customHeight="1" x14ac:dyDescent="0.25">
      <c r="A35" s="324"/>
      <c r="B35" s="323" t="s">
        <v>24</v>
      </c>
      <c r="C35" s="322">
        <f>C36+C37+C38+C39</f>
        <v>0</v>
      </c>
      <c r="D35" s="322">
        <f>D36+D37+D38+D39</f>
        <v>0</v>
      </c>
      <c r="E35" s="322">
        <f>E36+E37+E38+E39</f>
        <v>2710.68</v>
      </c>
      <c r="F35" s="322">
        <f>F36+F37+F38+F39</f>
        <v>50</v>
      </c>
      <c r="G35" s="322">
        <f>G36+G37+G38+G39</f>
        <v>0</v>
      </c>
      <c r="H35" s="322">
        <f>H36+H37+H38+H39</f>
        <v>0</v>
      </c>
      <c r="I35" s="322">
        <f>I36+I37+I38+I39</f>
        <v>0</v>
      </c>
      <c r="J35" s="322">
        <f>J36+J37+J38+J39</f>
        <v>0</v>
      </c>
      <c r="K35" s="322">
        <f>K36+K37+K38+K39</f>
        <v>0</v>
      </c>
      <c r="L35" s="322">
        <f>L36+L37+L38+L39</f>
        <v>0</v>
      </c>
      <c r="M35" s="322">
        <f>M36+M37+M38+M39</f>
        <v>0</v>
      </c>
      <c r="N35" s="322">
        <f>N36+N37+N38+N39</f>
        <v>0</v>
      </c>
      <c r="O35" s="321">
        <f>SUM(C35:N35)</f>
        <v>2760.68</v>
      </c>
    </row>
    <row r="36" spans="1:17" x14ac:dyDescent="0.25">
      <c r="A36" s="15">
        <v>50012</v>
      </c>
      <c r="B36" s="26" t="s">
        <v>23</v>
      </c>
      <c r="C36" s="320"/>
      <c r="D36" s="6"/>
      <c r="E36" s="6">
        <v>2710.68</v>
      </c>
      <c r="F36" s="318"/>
      <c r="G36" s="318"/>
      <c r="H36" s="318"/>
      <c r="I36" s="318"/>
      <c r="J36" s="318"/>
      <c r="K36" s="318"/>
      <c r="L36" s="318"/>
      <c r="M36" s="318"/>
      <c r="N36" s="318"/>
      <c r="O36" s="317">
        <f>SUM(C36:N36)</f>
        <v>2710.68</v>
      </c>
    </row>
    <row r="37" spans="1:17" x14ac:dyDescent="0.25">
      <c r="A37" s="15">
        <v>50214</v>
      </c>
      <c r="B37" s="26" t="s">
        <v>22</v>
      </c>
      <c r="C37" s="30"/>
      <c r="D37" s="6"/>
      <c r="E37" s="6"/>
      <c r="F37" s="318"/>
      <c r="G37" s="318"/>
      <c r="H37" s="318"/>
      <c r="I37" s="318"/>
      <c r="J37" s="318"/>
      <c r="K37" s="318"/>
      <c r="L37" s="318"/>
      <c r="M37" s="318"/>
      <c r="N37" s="318"/>
      <c r="O37" s="317">
        <f>SUM(C37:N37)</f>
        <v>0</v>
      </c>
    </row>
    <row r="38" spans="1:17" x14ac:dyDescent="0.25">
      <c r="A38" s="7">
        <v>50209</v>
      </c>
      <c r="B38" s="19" t="s">
        <v>21</v>
      </c>
      <c r="C38" s="30"/>
      <c r="D38" s="6"/>
      <c r="E38" s="6"/>
      <c r="F38" s="318"/>
      <c r="G38" s="318"/>
      <c r="H38" s="318"/>
      <c r="I38" s="318"/>
      <c r="J38" s="318"/>
      <c r="K38" s="318"/>
      <c r="L38" s="318"/>
      <c r="M38" s="318"/>
      <c r="N38" s="318"/>
      <c r="O38" s="317">
        <f>SUM(C38:N38)</f>
        <v>0</v>
      </c>
    </row>
    <row r="39" spans="1:17" ht="14.25" customHeight="1" x14ac:dyDescent="0.25">
      <c r="A39" s="7">
        <v>50505</v>
      </c>
      <c r="B39" s="319" t="s">
        <v>309</v>
      </c>
      <c r="C39" s="20"/>
      <c r="D39" s="6"/>
      <c r="E39" s="6"/>
      <c r="F39" s="318">
        <v>50</v>
      </c>
      <c r="G39" s="318"/>
      <c r="H39" s="318"/>
      <c r="I39" s="318"/>
      <c r="J39" s="318"/>
      <c r="K39" s="318"/>
      <c r="L39" s="318"/>
      <c r="M39" s="318"/>
      <c r="N39" s="318"/>
      <c r="O39" s="317">
        <f>SUM(C39:N39)</f>
        <v>50</v>
      </c>
    </row>
    <row r="40" spans="1:17" x14ac:dyDescent="0.25">
      <c r="A40" s="12"/>
      <c r="B40" s="11" t="s">
        <v>3</v>
      </c>
      <c r="C40" s="10">
        <f>C41+C42+C43</f>
        <v>16515</v>
      </c>
      <c r="D40" s="9">
        <f>D41+D42+D43</f>
        <v>19055</v>
      </c>
      <c r="E40" s="9">
        <f>E41+E42+E43</f>
        <v>21806</v>
      </c>
      <c r="F40" s="10">
        <f>F41+F42+F43</f>
        <v>23100</v>
      </c>
      <c r="G40" s="9">
        <f>G41+G42+G43</f>
        <v>23055</v>
      </c>
      <c r="H40" s="9">
        <f>H41+H42+H43</f>
        <v>20155</v>
      </c>
      <c r="I40" s="10">
        <f>I41+I42+I43</f>
        <v>26755</v>
      </c>
      <c r="J40" s="9">
        <f>J41+J42+J43</f>
        <v>33116</v>
      </c>
      <c r="K40" s="9">
        <f>K41+K42+K43</f>
        <v>34054.44</v>
      </c>
      <c r="L40" s="10">
        <f>L41+L42+L43</f>
        <v>48799.35</v>
      </c>
      <c r="M40" s="9">
        <f>M41+M42+M43</f>
        <v>20174.599999999999</v>
      </c>
      <c r="N40" s="9">
        <f>N41+N42+N43</f>
        <v>21782.799999999999</v>
      </c>
      <c r="O40" s="41">
        <f>SUM(C40:N40)</f>
        <v>308368.18999999994</v>
      </c>
    </row>
    <row r="41" spans="1:17" x14ac:dyDescent="0.25">
      <c r="A41" s="7"/>
      <c r="B41" s="7" t="s">
        <v>2</v>
      </c>
      <c r="C41" s="6">
        <v>450</v>
      </c>
      <c r="D41" s="6">
        <v>200</v>
      </c>
      <c r="E41" s="6">
        <v>450</v>
      </c>
      <c r="F41" s="6">
        <v>22540</v>
      </c>
      <c r="G41" s="6">
        <v>22455</v>
      </c>
      <c r="H41" s="6">
        <v>19445</v>
      </c>
      <c r="I41" s="6">
        <v>23925</v>
      </c>
      <c r="J41" s="6">
        <v>26686</v>
      </c>
      <c r="K41" s="6">
        <v>19315</v>
      </c>
      <c r="L41" s="6">
        <v>21760</v>
      </c>
      <c r="M41" s="6">
        <v>18390</v>
      </c>
      <c r="N41" s="6">
        <v>20836</v>
      </c>
      <c r="O41" s="317">
        <f>SUM(C41:N41)</f>
        <v>196452</v>
      </c>
    </row>
    <row r="42" spans="1:17" ht="14.25" customHeight="1" x14ac:dyDescent="0.25">
      <c r="A42" s="7"/>
      <c r="B42" s="7" t="s">
        <v>1</v>
      </c>
      <c r="C42" s="6"/>
      <c r="D42" s="6"/>
      <c r="E42" s="6"/>
      <c r="F42" s="6"/>
      <c r="G42" s="6"/>
      <c r="H42" s="6"/>
      <c r="I42" s="6">
        <v>2400</v>
      </c>
      <c r="J42" s="6">
        <v>6000</v>
      </c>
      <c r="K42" s="6">
        <v>14659.44</v>
      </c>
      <c r="L42" s="6">
        <v>26379.35</v>
      </c>
      <c r="M42" s="6">
        <v>474.6</v>
      </c>
      <c r="N42" s="6">
        <v>46.8</v>
      </c>
      <c r="O42" s="317">
        <f>SUM(C42:N42)</f>
        <v>49960.19</v>
      </c>
    </row>
    <row r="43" spans="1:17" ht="15" customHeight="1" x14ac:dyDescent="0.25">
      <c r="A43" s="7"/>
      <c r="B43" s="7" t="s">
        <v>0</v>
      </c>
      <c r="C43" s="6">
        <v>16065</v>
      </c>
      <c r="D43" s="6">
        <v>18855</v>
      </c>
      <c r="E43" s="6">
        <v>21356</v>
      </c>
      <c r="F43" s="6">
        <v>560</v>
      </c>
      <c r="G43" s="6">
        <v>600</v>
      </c>
      <c r="H43" s="6">
        <v>710</v>
      </c>
      <c r="I43" s="6">
        <v>430</v>
      </c>
      <c r="J43" s="6">
        <v>430</v>
      </c>
      <c r="K43" s="6">
        <v>80</v>
      </c>
      <c r="L43" s="6">
        <v>660</v>
      </c>
      <c r="M43" s="6">
        <v>1310</v>
      </c>
      <c r="N43" s="6">
        <v>900</v>
      </c>
      <c r="O43" s="316">
        <f>SUM(C43:N43)</f>
        <v>61956</v>
      </c>
    </row>
  </sheetData>
  <mergeCells count="7">
    <mergeCell ref="A2:A3"/>
    <mergeCell ref="C3:D3"/>
    <mergeCell ref="F3:G3"/>
    <mergeCell ref="I3:J3"/>
    <mergeCell ref="L3:M3"/>
    <mergeCell ref="B1:H1"/>
    <mergeCell ref="B2:B3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CBB8-9D78-4E26-8A03-80DC2C573890}">
  <dimension ref="A1:O20"/>
  <sheetViews>
    <sheetView showGridLines="0" tabSelected="1" workbookViewId="0">
      <selection activeCell="T16" sqref="T16"/>
    </sheetView>
  </sheetViews>
  <sheetFormatPr defaultRowHeight="12.75" x14ac:dyDescent="0.2"/>
  <cols>
    <col min="1" max="1" width="3.42578125" style="337" customWidth="1"/>
    <col min="2" max="2" width="15.28515625" style="337" customWidth="1"/>
    <col min="3" max="3" width="8" style="337" customWidth="1"/>
    <col min="4" max="4" width="2.5703125" style="337" customWidth="1"/>
    <col min="5" max="5" width="9" style="337" hidden="1" customWidth="1"/>
    <col min="6" max="6" width="3" style="337" customWidth="1"/>
    <col min="7" max="7" width="10.140625" style="337" customWidth="1"/>
    <col min="8" max="8" width="13.7109375" style="337" customWidth="1"/>
    <col min="9" max="9" width="14.42578125" style="337" customWidth="1"/>
    <col min="10" max="10" width="15.28515625" style="337" customWidth="1"/>
    <col min="11" max="11" width="16.42578125" style="337" customWidth="1"/>
    <col min="12" max="12" width="14.5703125" style="337" customWidth="1"/>
    <col min="13" max="13" width="0.140625" style="337" customWidth="1"/>
    <col min="14" max="14" width="13" style="337" customWidth="1"/>
    <col min="15" max="15" width="2.42578125" style="337" customWidth="1"/>
    <col min="16" max="16384" width="9.140625" style="337"/>
  </cols>
  <sheetData>
    <row r="1" spans="1:15" ht="0.95" customHeight="1" x14ac:dyDescent="0.2">
      <c r="A1" s="342"/>
      <c r="C1" s="342"/>
      <c r="D1" s="342"/>
      <c r="E1" s="342"/>
      <c r="F1" s="342"/>
      <c r="G1" s="353"/>
      <c r="H1" s="353"/>
      <c r="I1" s="353"/>
      <c r="J1" s="353"/>
      <c r="K1" s="353"/>
      <c r="L1" s="353"/>
      <c r="M1" s="342"/>
      <c r="N1" s="342"/>
      <c r="O1" s="342"/>
    </row>
    <row r="2" spans="1:15" ht="9.9499999999999993" customHeight="1" x14ac:dyDescent="0.2">
      <c r="A2" s="342"/>
      <c r="C2" s="342"/>
      <c r="D2" s="342"/>
      <c r="E2" s="342"/>
      <c r="F2" s="342"/>
      <c r="G2" s="353"/>
      <c r="H2" s="353"/>
      <c r="I2" s="353"/>
      <c r="J2" s="353"/>
      <c r="K2" s="353"/>
      <c r="L2" s="353"/>
      <c r="M2" s="342"/>
      <c r="N2" s="342"/>
      <c r="O2" s="342"/>
    </row>
    <row r="3" spans="1:15" ht="9" customHeight="1" x14ac:dyDescent="0.2">
      <c r="A3" s="342"/>
      <c r="C3" s="342"/>
      <c r="D3" s="342"/>
      <c r="E3" s="342"/>
      <c r="F3" s="342"/>
      <c r="G3" s="353"/>
      <c r="H3" s="353"/>
      <c r="I3" s="353"/>
      <c r="J3" s="353"/>
      <c r="K3" s="353"/>
      <c r="L3" s="353"/>
      <c r="M3" s="342"/>
      <c r="N3" s="342"/>
      <c r="O3" s="354"/>
    </row>
    <row r="4" spans="1:15" ht="0.95" customHeight="1" x14ac:dyDescent="0.2">
      <c r="A4" s="342"/>
      <c r="C4" s="342"/>
      <c r="D4" s="342"/>
      <c r="E4" s="342"/>
      <c r="F4" s="342"/>
      <c r="G4" s="353"/>
      <c r="H4" s="353"/>
      <c r="I4" s="353"/>
      <c r="J4" s="353"/>
      <c r="K4" s="353"/>
      <c r="L4" s="353"/>
      <c r="M4" s="342"/>
      <c r="N4" s="342"/>
      <c r="O4" s="354"/>
    </row>
    <row r="5" spans="1:15" ht="9.9499999999999993" customHeight="1" x14ac:dyDescent="0.2">
      <c r="A5" s="342"/>
      <c r="C5" s="342"/>
      <c r="D5" s="342"/>
      <c r="E5" s="342"/>
      <c r="F5" s="342"/>
      <c r="G5" s="353"/>
      <c r="H5" s="353"/>
      <c r="I5" s="353"/>
      <c r="J5" s="353"/>
      <c r="K5" s="353"/>
      <c r="L5" s="353"/>
      <c r="M5" s="342"/>
      <c r="N5" s="342"/>
      <c r="O5" s="342"/>
    </row>
    <row r="6" spans="1:15" ht="9" customHeight="1" x14ac:dyDescent="0.2">
      <c r="A6" s="342"/>
      <c r="C6" s="342"/>
      <c r="D6" s="342"/>
      <c r="E6" s="342"/>
      <c r="F6" s="342"/>
      <c r="G6" s="353"/>
      <c r="H6" s="353"/>
      <c r="I6" s="353"/>
      <c r="J6" s="353"/>
      <c r="K6" s="353"/>
      <c r="L6" s="353"/>
      <c r="M6" s="342"/>
      <c r="N6" s="342"/>
      <c r="O6" s="354"/>
    </row>
    <row r="7" spans="1:15" ht="3" customHeight="1" x14ac:dyDescent="0.2">
      <c r="A7" s="342"/>
      <c r="C7" s="342"/>
      <c r="D7" s="342"/>
      <c r="E7" s="342"/>
      <c r="F7" s="342"/>
      <c r="G7" s="353"/>
      <c r="H7" s="353"/>
      <c r="I7" s="353"/>
      <c r="J7" s="353"/>
      <c r="K7" s="353"/>
      <c r="L7" s="353"/>
      <c r="M7" s="342"/>
      <c r="N7" s="342"/>
      <c r="O7" s="354"/>
    </row>
    <row r="8" spans="1:15" ht="17.100000000000001" customHeight="1" x14ac:dyDescent="0.2">
      <c r="A8" s="342"/>
      <c r="C8" s="342"/>
      <c r="D8" s="342"/>
      <c r="E8" s="342"/>
      <c r="F8" s="342"/>
      <c r="G8" s="353"/>
      <c r="H8" s="353"/>
      <c r="I8" s="353"/>
      <c r="J8" s="353"/>
      <c r="K8" s="353"/>
      <c r="L8" s="353"/>
      <c r="M8" s="342"/>
      <c r="N8" s="342"/>
      <c r="O8" s="342"/>
    </row>
    <row r="9" spans="1:15" ht="18" customHeight="1" x14ac:dyDescent="0.2">
      <c r="A9" s="342"/>
      <c r="B9" s="352"/>
      <c r="C9" s="352"/>
      <c r="D9" s="351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</row>
    <row r="10" spans="1:15" ht="18" customHeight="1" x14ac:dyDescent="0.2">
      <c r="A10" s="342"/>
      <c r="B10" s="353" t="s">
        <v>352</v>
      </c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</row>
    <row r="11" spans="1:15" ht="18" customHeight="1" x14ac:dyDescent="0.2">
      <c r="A11" s="342"/>
      <c r="B11" s="352"/>
      <c r="C11" s="352"/>
      <c r="D11" s="351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</row>
    <row r="12" spans="1:15" ht="38.1" customHeight="1" x14ac:dyDescent="0.2">
      <c r="A12" s="342"/>
      <c r="B12" s="348" t="s">
        <v>61</v>
      </c>
      <c r="C12" s="348"/>
      <c r="D12" s="348"/>
      <c r="E12" s="348"/>
      <c r="F12" s="348" t="s">
        <v>351</v>
      </c>
      <c r="G12" s="348"/>
      <c r="H12" s="349" t="s">
        <v>350</v>
      </c>
      <c r="I12" s="349" t="s">
        <v>349</v>
      </c>
      <c r="J12" s="349" t="s">
        <v>348</v>
      </c>
      <c r="K12" s="349" t="s">
        <v>229</v>
      </c>
      <c r="L12" s="348" t="s">
        <v>347</v>
      </c>
      <c r="M12" s="348"/>
      <c r="N12" s="348" t="s">
        <v>278</v>
      </c>
      <c r="O12" s="348"/>
    </row>
    <row r="13" spans="1:15" ht="20.100000000000001" customHeight="1" x14ac:dyDescent="0.2">
      <c r="A13" s="342"/>
      <c r="B13" s="346" t="s">
        <v>346</v>
      </c>
      <c r="C13" s="346"/>
      <c r="D13" s="346"/>
      <c r="E13" s="346"/>
      <c r="F13" s="346" t="s">
        <v>345</v>
      </c>
      <c r="G13" s="346"/>
      <c r="H13" s="347" t="s">
        <v>344</v>
      </c>
      <c r="I13" s="347" t="s">
        <v>343</v>
      </c>
      <c r="J13" s="347" t="s">
        <v>342</v>
      </c>
      <c r="K13" s="347" t="s">
        <v>341</v>
      </c>
      <c r="L13" s="346" t="s">
        <v>340</v>
      </c>
      <c r="M13" s="346"/>
      <c r="N13" s="346" t="s">
        <v>339</v>
      </c>
      <c r="O13" s="346"/>
    </row>
    <row r="14" spans="1:15" ht="30" customHeight="1" x14ac:dyDescent="0.2">
      <c r="A14" s="342"/>
      <c r="B14" s="345" t="s">
        <v>338</v>
      </c>
      <c r="C14" s="345"/>
      <c r="D14" s="345"/>
      <c r="E14" s="345"/>
      <c r="F14" s="343">
        <v>9463347.0800000001</v>
      </c>
      <c r="G14" s="343"/>
      <c r="H14" s="344">
        <v>9452392.0199999996</v>
      </c>
      <c r="I14" s="344">
        <v>10955.06</v>
      </c>
      <c r="J14" s="344">
        <v>9450840.4299999997</v>
      </c>
      <c r="K14" s="344">
        <v>0</v>
      </c>
      <c r="L14" s="343">
        <v>12506.65</v>
      </c>
      <c r="M14" s="343"/>
      <c r="N14" s="343">
        <f>J14/F14*100</f>
        <v>99.867841157105687</v>
      </c>
      <c r="O14" s="343"/>
    </row>
    <row r="15" spans="1:15" ht="30" customHeight="1" x14ac:dyDescent="0.2">
      <c r="A15" s="342"/>
      <c r="B15" s="345" t="s">
        <v>337</v>
      </c>
      <c r="C15" s="345"/>
      <c r="D15" s="345"/>
      <c r="E15" s="345"/>
      <c r="F15" s="343">
        <v>2455403.9500000002</v>
      </c>
      <c r="G15" s="343"/>
      <c r="H15" s="344">
        <v>2454707.92</v>
      </c>
      <c r="I15" s="344">
        <v>696.03</v>
      </c>
      <c r="J15" s="344">
        <v>2347995.56</v>
      </c>
      <c r="K15" s="344">
        <v>95673.68</v>
      </c>
      <c r="L15" s="343">
        <v>11734.71</v>
      </c>
      <c r="M15" s="343"/>
      <c r="N15" s="343">
        <f>J15/F15*100</f>
        <v>95.625632597031526</v>
      </c>
      <c r="O15" s="343"/>
    </row>
    <row r="16" spans="1:15" ht="30" customHeight="1" x14ac:dyDescent="0.2">
      <c r="A16" s="342"/>
      <c r="B16" s="345" t="s">
        <v>336</v>
      </c>
      <c r="C16" s="345"/>
      <c r="D16" s="345"/>
      <c r="E16" s="345"/>
      <c r="F16" s="343">
        <v>262000</v>
      </c>
      <c r="G16" s="343"/>
      <c r="H16" s="344">
        <v>262000</v>
      </c>
      <c r="I16" s="344">
        <v>0</v>
      </c>
      <c r="J16" s="344">
        <v>261892.8</v>
      </c>
      <c r="K16" s="344">
        <v>105.77</v>
      </c>
      <c r="L16" s="343">
        <v>1.43</v>
      </c>
      <c r="M16" s="343"/>
      <c r="N16" s="343">
        <f>J16/F16*100</f>
        <v>99.959083969465638</v>
      </c>
      <c r="O16" s="343"/>
    </row>
    <row r="17" spans="1:15" ht="30" customHeight="1" x14ac:dyDescent="0.2">
      <c r="A17" s="342"/>
      <c r="B17" s="345" t="s">
        <v>335</v>
      </c>
      <c r="C17" s="345"/>
      <c r="D17" s="345"/>
      <c r="E17" s="345"/>
      <c r="F17" s="343">
        <v>885000.25</v>
      </c>
      <c r="G17" s="343"/>
      <c r="H17" s="344">
        <v>885000.25</v>
      </c>
      <c r="I17" s="344">
        <v>0</v>
      </c>
      <c r="J17" s="344">
        <v>883690.94</v>
      </c>
      <c r="K17" s="344">
        <v>425</v>
      </c>
      <c r="L17" s="343">
        <v>884.31</v>
      </c>
      <c r="M17" s="343"/>
      <c r="N17" s="343">
        <f>J17/F17*100</f>
        <v>99.85205540902389</v>
      </c>
      <c r="O17" s="343"/>
    </row>
    <row r="18" spans="1:15" ht="30" customHeight="1" x14ac:dyDescent="0.2">
      <c r="A18" s="342"/>
      <c r="B18" s="345" t="s">
        <v>334</v>
      </c>
      <c r="C18" s="345"/>
      <c r="D18" s="345"/>
      <c r="E18" s="345"/>
      <c r="F18" s="343">
        <v>2963032.92</v>
      </c>
      <c r="G18" s="343"/>
      <c r="H18" s="344">
        <v>2913032.92</v>
      </c>
      <c r="I18" s="344">
        <v>50000</v>
      </c>
      <c r="J18" s="344">
        <v>2668033.33</v>
      </c>
      <c r="K18" s="344">
        <v>133018.10999999999</v>
      </c>
      <c r="L18" s="343">
        <v>161981.48000000001</v>
      </c>
      <c r="M18" s="343"/>
      <c r="N18" s="343">
        <f>J18/F18*100</f>
        <v>90.043998903663891</v>
      </c>
      <c r="O18" s="343"/>
    </row>
    <row r="19" spans="1:15" ht="30" customHeight="1" x14ac:dyDescent="0.2">
      <c r="A19" s="342"/>
      <c r="B19" s="345" t="s">
        <v>333</v>
      </c>
      <c r="C19" s="345"/>
      <c r="D19" s="345"/>
      <c r="E19" s="345"/>
      <c r="F19" s="343">
        <v>0</v>
      </c>
      <c r="G19" s="343"/>
      <c r="H19" s="344">
        <v>0</v>
      </c>
      <c r="I19" s="344">
        <v>0</v>
      </c>
      <c r="J19" s="344">
        <v>0</v>
      </c>
      <c r="K19" s="344">
        <v>0</v>
      </c>
      <c r="L19" s="343">
        <v>0</v>
      </c>
      <c r="M19" s="343"/>
      <c r="N19" s="343" t="e">
        <f>J19/F19*100</f>
        <v>#DIV/0!</v>
      </c>
      <c r="O19" s="343"/>
    </row>
    <row r="20" spans="1:15" ht="30" customHeight="1" x14ac:dyDescent="0.2">
      <c r="A20" s="342"/>
      <c r="B20" s="341" t="s">
        <v>62</v>
      </c>
      <c r="C20" s="341"/>
      <c r="D20" s="341"/>
      <c r="E20" s="341"/>
      <c r="F20" s="339">
        <v>16028784.199999999</v>
      </c>
      <c r="G20" s="339"/>
      <c r="H20" s="340">
        <v>15967133.109999999</v>
      </c>
      <c r="I20" s="340">
        <v>61651.09</v>
      </c>
      <c r="J20" s="340">
        <v>15612453.060000001</v>
      </c>
      <c r="K20" s="340">
        <v>229222.56</v>
      </c>
      <c r="L20" s="339">
        <v>187108.58</v>
      </c>
      <c r="M20" s="339"/>
      <c r="N20" s="338">
        <f>J20/F20*100</f>
        <v>97.402603124446586</v>
      </c>
      <c r="O20" s="338"/>
    </row>
  </sheetData>
  <mergeCells count="46">
    <mergeCell ref="B9:C9"/>
    <mergeCell ref="E9:O9"/>
    <mergeCell ref="B11:C11"/>
    <mergeCell ref="E11:O11"/>
    <mergeCell ref="G1:L3"/>
    <mergeCell ref="O3:O4"/>
    <mergeCell ref="G4:L6"/>
    <mergeCell ref="O6:O7"/>
    <mergeCell ref="G7:L8"/>
    <mergeCell ref="B12:E12"/>
    <mergeCell ref="F12:G12"/>
    <mergeCell ref="L12:M12"/>
    <mergeCell ref="N12:O12"/>
    <mergeCell ref="B13:E13"/>
    <mergeCell ref="F13:G13"/>
    <mergeCell ref="L13:M13"/>
    <mergeCell ref="N13:O13"/>
    <mergeCell ref="N17:O17"/>
    <mergeCell ref="B14:E14"/>
    <mergeCell ref="F14:G14"/>
    <mergeCell ref="L14:M14"/>
    <mergeCell ref="N14:O14"/>
    <mergeCell ref="B15:E15"/>
    <mergeCell ref="F15:G15"/>
    <mergeCell ref="L15:M15"/>
    <mergeCell ref="N15:O15"/>
    <mergeCell ref="F19:G19"/>
    <mergeCell ref="L19:M19"/>
    <mergeCell ref="N19:O19"/>
    <mergeCell ref="B16:E16"/>
    <mergeCell ref="F16:G16"/>
    <mergeCell ref="L16:M16"/>
    <mergeCell ref="N16:O16"/>
    <mergeCell ref="B17:E17"/>
    <mergeCell ref="F17:G17"/>
    <mergeCell ref="L17:M17"/>
    <mergeCell ref="B20:E20"/>
    <mergeCell ref="F20:G20"/>
    <mergeCell ref="L20:M20"/>
    <mergeCell ref="N20:O20"/>
    <mergeCell ref="B10:O10"/>
    <mergeCell ref="B18:E18"/>
    <mergeCell ref="F18:G18"/>
    <mergeCell ref="L18:M18"/>
    <mergeCell ref="N18:O18"/>
    <mergeCell ref="B19:E19"/>
  </mergeCells>
  <pageMargins left="0" right="0" top="0" bottom="0" header="0" footer="0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EB51-11E5-4C91-960A-16533B276DA1}">
  <dimension ref="A1:M15"/>
  <sheetViews>
    <sheetView showGridLines="0" topLeftCell="A10" workbookViewId="0">
      <selection activeCell="F27" sqref="F27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17.5703125" style="62" customWidth="1"/>
    <col min="6" max="7" width="5.42578125" style="62" customWidth="1"/>
    <col min="8" max="8" width="11.85546875" style="62" customWidth="1"/>
    <col min="9" max="10" width="3" style="62" customWidth="1"/>
    <col min="11" max="11" width="18.140625" style="62" customWidth="1"/>
    <col min="12" max="12" width="21.28515625" style="62" customWidth="1"/>
    <col min="13" max="16384" width="9.140625" style="62"/>
  </cols>
  <sheetData>
    <row r="1" spans="1:13" ht="0.95" customHeight="1" x14ac:dyDescent="0.2">
      <c r="A1" s="71"/>
      <c r="C1" s="71"/>
      <c r="D1" s="71"/>
      <c r="E1" s="71"/>
      <c r="F1" s="71"/>
      <c r="G1" s="71"/>
      <c r="H1" s="71"/>
      <c r="I1" s="71"/>
      <c r="J1" s="71"/>
      <c r="K1" s="109"/>
      <c r="L1" s="109"/>
    </row>
    <row r="2" spans="1:13" ht="0.95" customHeight="1" x14ac:dyDescent="0.2">
      <c r="A2" s="71"/>
      <c r="C2" s="71"/>
      <c r="D2" s="71"/>
      <c r="E2" s="71"/>
      <c r="F2" s="71"/>
      <c r="G2" s="71"/>
      <c r="H2" s="71"/>
      <c r="I2" s="71"/>
      <c r="J2" s="71"/>
      <c r="K2" s="108"/>
      <c r="L2" s="108"/>
    </row>
    <row r="3" spans="1:13" ht="16.5" customHeight="1" x14ac:dyDescent="0.2">
      <c r="A3" s="71"/>
      <c r="C3" s="71"/>
      <c r="D3" s="71"/>
      <c r="E3" s="71"/>
      <c r="F3" s="71"/>
      <c r="G3" s="71"/>
      <c r="H3" s="71"/>
      <c r="I3" s="71"/>
      <c r="J3" s="71"/>
      <c r="K3" s="108"/>
      <c r="L3" s="108"/>
    </row>
    <row r="4" spans="1:13" ht="18" customHeight="1" x14ac:dyDescent="0.2">
      <c r="A4" s="71"/>
      <c r="B4" s="106" t="s">
        <v>60</v>
      </c>
      <c r="C4" s="106"/>
      <c r="D4" s="106"/>
      <c r="E4" s="106"/>
      <c r="F4" s="106"/>
      <c r="G4" s="107"/>
      <c r="H4" s="107"/>
      <c r="I4" s="107"/>
      <c r="J4" s="107"/>
      <c r="K4" s="107"/>
      <c r="L4" s="107"/>
    </row>
    <row r="5" spans="1:13" ht="1.5" customHeight="1" x14ac:dyDescent="0.2">
      <c r="A5" s="71"/>
      <c r="B5" s="106"/>
      <c r="C5" s="106"/>
      <c r="D5" s="106"/>
      <c r="E5" s="106"/>
      <c r="F5" s="106"/>
      <c r="G5" s="107"/>
      <c r="H5" s="107"/>
      <c r="I5" s="107"/>
      <c r="J5" s="107"/>
      <c r="K5" s="107"/>
      <c r="L5" s="107"/>
    </row>
    <row r="6" spans="1:13" ht="18" customHeight="1" x14ac:dyDescent="0.2">
      <c r="A6" s="71"/>
      <c r="B6" s="106" t="s">
        <v>59</v>
      </c>
      <c r="C6" s="106"/>
      <c r="D6" s="106"/>
      <c r="E6" s="106"/>
      <c r="F6" s="105"/>
      <c r="G6" s="104"/>
      <c r="H6" s="104"/>
      <c r="I6" s="104"/>
      <c r="J6" s="104"/>
      <c r="K6" s="104"/>
      <c r="L6" s="104"/>
    </row>
    <row r="7" spans="1:13" ht="18" customHeight="1" thickBot="1" x14ac:dyDescent="0.25">
      <c r="A7" s="71"/>
      <c r="B7" s="103"/>
      <c r="C7" s="103"/>
      <c r="D7" s="102"/>
      <c r="E7" s="101"/>
      <c r="F7" s="101"/>
      <c r="G7" s="101"/>
      <c r="H7" s="101"/>
      <c r="I7" s="101"/>
      <c r="J7" s="101"/>
      <c r="K7" s="101"/>
      <c r="L7" s="101"/>
    </row>
    <row r="8" spans="1:13" ht="38.1" customHeight="1" x14ac:dyDescent="0.2">
      <c r="A8" s="71"/>
      <c r="B8" s="100" t="s">
        <v>58</v>
      </c>
      <c r="C8" s="99"/>
      <c r="D8" s="99"/>
      <c r="E8" s="98"/>
      <c r="F8" s="97" t="s">
        <v>57</v>
      </c>
      <c r="G8" s="96"/>
      <c r="H8" s="95"/>
      <c r="I8" s="97" t="s">
        <v>56</v>
      </c>
      <c r="J8" s="96"/>
      <c r="K8" s="95"/>
      <c r="L8" s="94" t="s">
        <v>55</v>
      </c>
    </row>
    <row r="9" spans="1:13" ht="20.25" customHeight="1" thickBot="1" x14ac:dyDescent="0.25">
      <c r="A9" s="71"/>
      <c r="B9" s="93" t="s">
        <v>54</v>
      </c>
      <c r="C9" s="92"/>
      <c r="D9" s="92"/>
      <c r="E9" s="91"/>
      <c r="F9" s="90">
        <v>15280793.76</v>
      </c>
      <c r="G9" s="89"/>
      <c r="H9" s="88"/>
      <c r="I9" s="87">
        <v>14426464.07</v>
      </c>
      <c r="J9" s="86"/>
      <c r="K9" s="85"/>
      <c r="L9" s="84">
        <f>I9/F9*100</f>
        <v>94.409127539981924</v>
      </c>
    </row>
    <row r="10" spans="1:13" ht="21" customHeight="1" thickBot="1" x14ac:dyDescent="0.25">
      <c r="A10" s="71"/>
      <c r="B10" s="82" t="s">
        <v>53</v>
      </c>
      <c r="C10" s="81"/>
      <c r="D10" s="81"/>
      <c r="E10" s="80"/>
      <c r="F10" s="79">
        <v>1016620.39</v>
      </c>
      <c r="G10" s="78"/>
      <c r="H10" s="77"/>
      <c r="I10" s="76">
        <v>1134072.01</v>
      </c>
      <c r="J10" s="75"/>
      <c r="K10" s="74"/>
      <c r="L10" s="73">
        <f>I10/F10*100</f>
        <v>111.55314423705391</v>
      </c>
    </row>
    <row r="11" spans="1:13" ht="20.25" customHeight="1" thickBot="1" x14ac:dyDescent="0.3">
      <c r="A11" s="71"/>
      <c r="B11" s="82" t="s">
        <v>52</v>
      </c>
      <c r="C11" s="81"/>
      <c r="D11" s="81"/>
      <c r="E11" s="80"/>
      <c r="F11" s="79">
        <v>697875.67</v>
      </c>
      <c r="G11" s="78"/>
      <c r="H11" s="77"/>
      <c r="I11" s="76">
        <v>408555.27</v>
      </c>
      <c r="J11" s="75"/>
      <c r="K11" s="74"/>
      <c r="L11" s="73">
        <f>I11/F11*100</f>
        <v>58.542701452824687</v>
      </c>
      <c r="M11" s="83"/>
    </row>
    <row r="12" spans="1:13" ht="20.25" customHeight="1" thickBot="1" x14ac:dyDescent="0.25">
      <c r="A12" s="71"/>
      <c r="B12" s="82" t="s">
        <v>51</v>
      </c>
      <c r="C12" s="81"/>
      <c r="D12" s="81"/>
      <c r="E12" s="80"/>
      <c r="F12" s="79">
        <v>45057.61</v>
      </c>
      <c r="G12" s="78"/>
      <c r="H12" s="77"/>
      <c r="I12" s="76">
        <v>53013.41</v>
      </c>
      <c r="J12" s="75"/>
      <c r="K12" s="74"/>
      <c r="L12" s="73">
        <f>I12/F12*100</f>
        <v>117.65695073484812</v>
      </c>
    </row>
    <row r="13" spans="1:13" ht="20.25" customHeight="1" thickBot="1" x14ac:dyDescent="0.25">
      <c r="A13" s="71"/>
      <c r="B13" s="82" t="s">
        <v>50</v>
      </c>
      <c r="C13" s="81"/>
      <c r="D13" s="81"/>
      <c r="E13" s="80"/>
      <c r="F13" s="79">
        <v>3079.44</v>
      </c>
      <c r="G13" s="78"/>
      <c r="H13" s="77"/>
      <c r="I13" s="76">
        <v>6679.44</v>
      </c>
      <c r="J13" s="75"/>
      <c r="K13" s="74"/>
      <c r="L13" s="73">
        <f>I13/F13*100</f>
        <v>216.90437222352114</v>
      </c>
      <c r="M13" s="72"/>
    </row>
    <row r="14" spans="1:13" ht="20.25" customHeight="1" thickBot="1" x14ac:dyDescent="0.25">
      <c r="A14" s="71"/>
      <c r="B14" s="70" t="s">
        <v>49</v>
      </c>
      <c r="C14" s="69"/>
      <c r="D14" s="69"/>
      <c r="E14" s="68"/>
      <c r="F14" s="67">
        <f>F9+F10+F11+F12+F13</f>
        <v>17043426.870000001</v>
      </c>
      <c r="G14" s="66"/>
      <c r="H14" s="65"/>
      <c r="I14" s="67">
        <f>I9+I10+I11+I12+I13</f>
        <v>16028784.199999999</v>
      </c>
      <c r="J14" s="66"/>
      <c r="K14" s="65"/>
      <c r="L14" s="64">
        <f>I14/F14*100</f>
        <v>94.046721485419198</v>
      </c>
    </row>
    <row r="15" spans="1:13" x14ac:dyDescent="0.2"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</row>
  </sheetData>
  <mergeCells count="24">
    <mergeCell ref="B12:E12"/>
    <mergeCell ref="I12:K12"/>
    <mergeCell ref="B9:E9"/>
    <mergeCell ref="I9:K9"/>
    <mergeCell ref="B14:E14"/>
    <mergeCell ref="I14:K14"/>
    <mergeCell ref="B11:E11"/>
    <mergeCell ref="I11:K11"/>
    <mergeCell ref="B13:E13"/>
    <mergeCell ref="I13:K13"/>
    <mergeCell ref="E7:L7"/>
    <mergeCell ref="K1:L1"/>
    <mergeCell ref="B7:C7"/>
    <mergeCell ref="B10:E10"/>
    <mergeCell ref="I10:K10"/>
    <mergeCell ref="B8:E8"/>
    <mergeCell ref="I8:K8"/>
    <mergeCell ref="F14:H14"/>
    <mergeCell ref="F8:H8"/>
    <mergeCell ref="F9:H9"/>
    <mergeCell ref="F10:H10"/>
    <mergeCell ref="F11:H11"/>
    <mergeCell ref="F12:H12"/>
    <mergeCell ref="F13:H13"/>
  </mergeCells>
  <pageMargins left="0" right="0" top="0" bottom="0" header="0" footer="0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F735-090D-4A0E-8AAF-2F705852EDE1}">
  <dimension ref="A1:M14"/>
  <sheetViews>
    <sheetView showGridLines="0" workbookViewId="0">
      <selection activeCell="K34" sqref="K34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17.5703125" style="62" customWidth="1"/>
    <col min="6" max="7" width="5.42578125" style="62" customWidth="1"/>
    <col min="8" max="8" width="11.85546875" style="62" customWidth="1"/>
    <col min="9" max="10" width="3" style="62" customWidth="1"/>
    <col min="11" max="11" width="18.140625" style="62" customWidth="1"/>
    <col min="12" max="12" width="21.28515625" style="62" customWidth="1"/>
    <col min="13" max="23" width="9.140625" style="62"/>
    <col min="24" max="24" width="13.5703125" style="62" customWidth="1"/>
    <col min="25" max="16384" width="9.140625" style="62"/>
  </cols>
  <sheetData>
    <row r="1" spans="1:13" ht="0.95" customHeight="1" x14ac:dyDescent="0.2">
      <c r="A1" s="71"/>
      <c r="C1" s="71"/>
      <c r="D1" s="71"/>
      <c r="E1" s="71"/>
      <c r="F1" s="71"/>
      <c r="G1" s="71"/>
      <c r="H1" s="71"/>
      <c r="I1" s="71"/>
      <c r="J1" s="71"/>
      <c r="K1" s="109"/>
      <c r="L1" s="109"/>
    </row>
    <row r="2" spans="1:13" ht="0.95" customHeight="1" x14ac:dyDescent="0.2">
      <c r="A2" s="71"/>
      <c r="C2" s="71"/>
      <c r="D2" s="71"/>
      <c r="E2" s="71"/>
      <c r="F2" s="71"/>
      <c r="G2" s="71"/>
      <c r="H2" s="71"/>
      <c r="I2" s="71"/>
      <c r="J2" s="71"/>
      <c r="K2" s="108"/>
      <c r="L2" s="108"/>
    </row>
    <row r="3" spans="1:13" ht="16.5" customHeight="1" x14ac:dyDescent="0.2">
      <c r="A3" s="71"/>
      <c r="C3" s="71"/>
      <c r="D3" s="71"/>
      <c r="E3" s="71"/>
      <c r="F3" s="71"/>
      <c r="G3" s="71"/>
      <c r="H3" s="71"/>
      <c r="I3" s="71"/>
      <c r="J3" s="71"/>
      <c r="K3" s="108"/>
      <c r="L3" s="108"/>
    </row>
    <row r="4" spans="1:13" ht="18" customHeight="1" x14ac:dyDescent="0.2">
      <c r="A4" s="71"/>
      <c r="B4" s="136" t="s">
        <v>75</v>
      </c>
      <c r="C4" s="136"/>
      <c r="D4" s="136"/>
      <c r="E4" s="136"/>
      <c r="F4" s="136"/>
      <c r="G4" s="136"/>
      <c r="H4" s="136"/>
      <c r="I4" s="107"/>
      <c r="J4" s="107"/>
      <c r="K4" s="107"/>
      <c r="L4" s="107"/>
    </row>
    <row r="5" spans="1:13" ht="1.5" customHeight="1" x14ac:dyDescent="0.2">
      <c r="A5" s="71"/>
      <c r="B5" s="106"/>
      <c r="C5" s="106"/>
      <c r="D5" s="106"/>
      <c r="E5" s="106"/>
      <c r="F5" s="106"/>
      <c r="G5" s="107"/>
      <c r="H5" s="107"/>
      <c r="I5" s="107"/>
      <c r="J5" s="107"/>
      <c r="K5" s="107"/>
      <c r="L5" s="107"/>
    </row>
    <row r="6" spans="1:13" ht="18" customHeight="1" thickBot="1" x14ac:dyDescent="0.25">
      <c r="A6" s="71"/>
      <c r="B6" s="103"/>
      <c r="C6" s="103"/>
      <c r="D6" s="102"/>
      <c r="E6" s="101"/>
      <c r="F6" s="101"/>
      <c r="G6" s="101"/>
      <c r="H6" s="101"/>
      <c r="I6" s="101"/>
      <c r="J6" s="101"/>
      <c r="K6" s="101"/>
      <c r="L6" s="101"/>
    </row>
    <row r="7" spans="1:13" ht="38.1" customHeight="1" x14ac:dyDescent="0.2">
      <c r="A7" s="71"/>
      <c r="B7" s="100" t="s">
        <v>58</v>
      </c>
      <c r="C7" s="99"/>
      <c r="D7" s="99"/>
      <c r="E7" s="98"/>
      <c r="F7" s="97" t="s">
        <v>57</v>
      </c>
      <c r="G7" s="96"/>
      <c r="H7" s="95"/>
      <c r="I7" s="97" t="s">
        <v>56</v>
      </c>
      <c r="J7" s="96"/>
      <c r="K7" s="95"/>
      <c r="L7" s="94" t="s">
        <v>55</v>
      </c>
    </row>
    <row r="8" spans="1:13" ht="20.25" customHeight="1" thickBot="1" x14ac:dyDescent="0.25">
      <c r="A8" s="71"/>
      <c r="B8" s="93" t="s">
        <v>54</v>
      </c>
      <c r="C8" s="92"/>
      <c r="D8" s="92"/>
      <c r="E8" s="91"/>
      <c r="F8" s="90">
        <v>14426726</v>
      </c>
      <c r="G8" s="89"/>
      <c r="H8" s="88"/>
      <c r="I8" s="87">
        <v>14252852.470000001</v>
      </c>
      <c r="J8" s="86"/>
      <c r="K8" s="85"/>
      <c r="L8" s="84">
        <f>I8/F8*100</f>
        <v>98.794781782089714</v>
      </c>
    </row>
    <row r="9" spans="1:13" ht="21" customHeight="1" thickBot="1" x14ac:dyDescent="0.25">
      <c r="A9" s="71"/>
      <c r="B9" s="82" t="s">
        <v>53</v>
      </c>
      <c r="C9" s="81"/>
      <c r="D9" s="81"/>
      <c r="E9" s="80"/>
      <c r="F9" s="79">
        <v>615551.46</v>
      </c>
      <c r="G9" s="78"/>
      <c r="H9" s="77"/>
      <c r="I9" s="76">
        <v>947809.78</v>
      </c>
      <c r="J9" s="75"/>
      <c r="K9" s="74"/>
      <c r="L9" s="73">
        <f>I9/F9*100</f>
        <v>153.97734252795047</v>
      </c>
    </row>
    <row r="10" spans="1:13" ht="20.25" customHeight="1" thickBot="1" x14ac:dyDescent="0.3">
      <c r="A10" s="71"/>
      <c r="B10" s="82" t="s">
        <v>52</v>
      </c>
      <c r="C10" s="81"/>
      <c r="D10" s="81"/>
      <c r="E10" s="80"/>
      <c r="F10" s="79">
        <v>640594.84</v>
      </c>
      <c r="G10" s="78"/>
      <c r="H10" s="77"/>
      <c r="I10" s="76">
        <v>390342.81</v>
      </c>
      <c r="J10" s="75"/>
      <c r="K10" s="74"/>
      <c r="L10" s="73">
        <f>I10/F10*100</f>
        <v>60.934429318849958</v>
      </c>
      <c r="M10" s="83"/>
    </row>
    <row r="11" spans="1:13" ht="20.25" customHeight="1" thickBot="1" x14ac:dyDescent="0.25">
      <c r="A11" s="71"/>
      <c r="B11" s="82" t="s">
        <v>51</v>
      </c>
      <c r="C11" s="81"/>
      <c r="D11" s="81"/>
      <c r="E11" s="80"/>
      <c r="F11" s="79">
        <v>10194</v>
      </c>
      <c r="G11" s="78"/>
      <c r="H11" s="77"/>
      <c r="I11" s="76">
        <v>20858</v>
      </c>
      <c r="J11" s="75"/>
      <c r="K11" s="74"/>
      <c r="L11" s="73">
        <f>I11/F11*100</f>
        <v>204.61055522856583</v>
      </c>
    </row>
    <row r="12" spans="1:13" ht="20.25" customHeight="1" thickBot="1" x14ac:dyDescent="0.25">
      <c r="A12" s="71"/>
      <c r="B12" s="82" t="s">
        <v>50</v>
      </c>
      <c r="C12" s="81"/>
      <c r="D12" s="81"/>
      <c r="E12" s="80"/>
      <c r="F12" s="79">
        <v>0</v>
      </c>
      <c r="G12" s="78"/>
      <c r="H12" s="77"/>
      <c r="I12" s="76">
        <v>590</v>
      </c>
      <c r="J12" s="75"/>
      <c r="K12" s="74"/>
      <c r="L12" s="73">
        <v>0</v>
      </c>
      <c r="M12" s="72"/>
    </row>
    <row r="13" spans="1:13" ht="20.25" customHeight="1" thickBot="1" x14ac:dyDescent="0.25">
      <c r="A13" s="71"/>
      <c r="B13" s="70" t="s">
        <v>49</v>
      </c>
      <c r="C13" s="69"/>
      <c r="D13" s="69"/>
      <c r="E13" s="68"/>
      <c r="F13" s="67">
        <f>F8+F9+F10+F11+F12</f>
        <v>15693066.300000001</v>
      </c>
      <c r="G13" s="66"/>
      <c r="H13" s="65"/>
      <c r="I13" s="67">
        <f>I8+I9+I10+I11+I12</f>
        <v>15612453.060000001</v>
      </c>
      <c r="J13" s="66"/>
      <c r="K13" s="65"/>
      <c r="L13" s="64">
        <f>I13/F13*100</f>
        <v>99.486313009459465</v>
      </c>
    </row>
    <row r="14" spans="1:13" x14ac:dyDescent="0.2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25">
    <mergeCell ref="F13:H13"/>
    <mergeCell ref="F7:H7"/>
    <mergeCell ref="F8:H8"/>
    <mergeCell ref="F9:H9"/>
    <mergeCell ref="F10:H10"/>
    <mergeCell ref="F11:H11"/>
    <mergeCell ref="F12:H12"/>
    <mergeCell ref="E6:L6"/>
    <mergeCell ref="K1:L1"/>
    <mergeCell ref="B6:C6"/>
    <mergeCell ref="B9:E9"/>
    <mergeCell ref="I9:K9"/>
    <mergeCell ref="B7:E7"/>
    <mergeCell ref="I7:K7"/>
    <mergeCell ref="B4:H4"/>
    <mergeCell ref="B11:E11"/>
    <mergeCell ref="I11:K11"/>
    <mergeCell ref="B8:E8"/>
    <mergeCell ref="I8:K8"/>
    <mergeCell ref="B13:E13"/>
    <mergeCell ref="I13:K13"/>
    <mergeCell ref="B10:E10"/>
    <mergeCell ref="I10:K10"/>
    <mergeCell ref="B12:E12"/>
    <mergeCell ref="I12:K12"/>
  </mergeCells>
  <pageMargins left="0" right="0" top="0" bottom="0" header="0" footer="0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370-BB44-45EA-92F1-81486CC2B356}">
  <dimension ref="A1:Y27"/>
  <sheetViews>
    <sheetView showGridLines="0" workbookViewId="0">
      <selection activeCell="J31" sqref="J31"/>
    </sheetView>
  </sheetViews>
  <sheetFormatPr defaultRowHeight="12.75" x14ac:dyDescent="0.2"/>
  <cols>
    <col min="1" max="2" width="3.42578125" style="62" customWidth="1"/>
    <col min="3" max="3" width="15.28515625" style="62" customWidth="1"/>
    <col min="4" max="4" width="8" style="62" customWidth="1"/>
    <col min="5" max="5" width="3.7109375" style="62" customWidth="1"/>
    <col min="6" max="6" width="0.85546875" style="62" customWidth="1"/>
    <col min="7" max="7" width="3" style="62" customWidth="1"/>
    <col min="8" max="8" width="13.5703125" style="62" customWidth="1"/>
    <col min="9" max="9" width="16" style="62" customWidth="1"/>
    <col min="10" max="10" width="10.42578125" style="62" customWidth="1"/>
    <col min="11" max="11" width="13.28515625" style="62" customWidth="1"/>
    <col min="12" max="12" width="14.140625" style="62" customWidth="1"/>
    <col min="13" max="14" width="5.5703125" style="62" hidden="1" customWidth="1"/>
    <col min="15" max="15" width="3.85546875" style="62" customWidth="1"/>
    <col min="16" max="16" width="1.7109375" style="62" customWidth="1"/>
    <col min="17" max="17" width="9.42578125" style="62" customWidth="1"/>
    <col min="18" max="18" width="1.5703125" style="62" customWidth="1"/>
    <col min="19" max="19" width="3.42578125" style="62" customWidth="1"/>
    <col min="20" max="20" width="15.5703125" style="62" bestFit="1" customWidth="1"/>
    <col min="21" max="21" width="9.140625" style="62"/>
    <col min="22" max="22" width="14" style="62" bestFit="1" customWidth="1"/>
    <col min="23" max="24" width="9.140625" style="62"/>
    <col min="25" max="25" width="11.28515625" style="62" bestFit="1" customWidth="1"/>
    <col min="26" max="16384" width="9.140625" style="62"/>
  </cols>
  <sheetData>
    <row r="1" spans="1:22" ht="0.95" customHeight="1" x14ac:dyDescent="0.2">
      <c r="A1" s="71"/>
      <c r="B1" s="71"/>
      <c r="D1" s="71"/>
      <c r="E1" s="71"/>
      <c r="F1" s="71"/>
      <c r="G1" s="71"/>
      <c r="H1" s="109"/>
      <c r="I1" s="109"/>
      <c r="J1" s="109"/>
      <c r="K1" s="109"/>
      <c r="L1" s="109"/>
      <c r="M1" s="71"/>
      <c r="N1" s="71"/>
      <c r="O1" s="71"/>
      <c r="P1" s="71"/>
      <c r="Q1" s="71"/>
      <c r="R1" s="71"/>
      <c r="S1" s="71"/>
    </row>
    <row r="2" spans="1:22" ht="9.9499999999999993" customHeight="1" x14ac:dyDescent="0.2">
      <c r="A2" s="71"/>
      <c r="B2" s="71"/>
      <c r="D2" s="71"/>
      <c r="E2" s="71"/>
      <c r="F2" s="71"/>
      <c r="G2" s="71"/>
      <c r="H2" s="109"/>
      <c r="I2" s="109"/>
      <c r="J2" s="109"/>
      <c r="K2" s="109"/>
      <c r="L2" s="109"/>
      <c r="M2" s="71"/>
      <c r="N2" s="137"/>
      <c r="O2" s="137"/>
      <c r="P2" s="137"/>
      <c r="Q2" s="71"/>
      <c r="R2" s="71"/>
      <c r="S2" s="71"/>
    </row>
    <row r="3" spans="1:22" ht="9" customHeight="1" x14ac:dyDescent="0.2">
      <c r="A3" s="71"/>
      <c r="B3" s="71"/>
      <c r="D3" s="71"/>
      <c r="E3" s="71"/>
      <c r="F3" s="71"/>
      <c r="G3" s="71"/>
      <c r="H3" s="109"/>
      <c r="I3" s="109"/>
      <c r="J3" s="109"/>
      <c r="K3" s="109"/>
      <c r="L3" s="109"/>
      <c r="M3" s="71"/>
      <c r="N3" s="137"/>
      <c r="O3" s="137"/>
      <c r="P3" s="137"/>
      <c r="Q3" s="137"/>
      <c r="R3" s="71"/>
      <c r="S3" s="71"/>
    </row>
    <row r="4" spans="1:22" ht="0.95" customHeight="1" x14ac:dyDescent="0.2">
      <c r="A4" s="71"/>
      <c r="B4" s="71"/>
      <c r="D4" s="71"/>
      <c r="E4" s="71"/>
      <c r="F4" s="71"/>
      <c r="G4" s="71"/>
      <c r="H4" s="109"/>
      <c r="I4" s="109"/>
      <c r="J4" s="109"/>
      <c r="K4" s="109"/>
      <c r="L4" s="109"/>
      <c r="M4" s="71"/>
      <c r="N4" s="137"/>
      <c r="O4" s="137"/>
      <c r="P4" s="137"/>
      <c r="Q4" s="137"/>
      <c r="R4" s="71"/>
      <c r="S4" s="71"/>
    </row>
    <row r="5" spans="1:22" ht="9.9499999999999993" customHeight="1" x14ac:dyDescent="0.2">
      <c r="A5" s="71"/>
      <c r="B5" s="71"/>
      <c r="D5" s="71"/>
      <c r="E5" s="71"/>
      <c r="F5" s="71"/>
      <c r="G5" s="71"/>
      <c r="H5" s="109"/>
      <c r="I5" s="109"/>
      <c r="J5" s="109"/>
      <c r="K5" s="109"/>
      <c r="L5" s="109"/>
      <c r="M5" s="71"/>
      <c r="N5" s="137"/>
      <c r="O5" s="137"/>
      <c r="P5" s="137"/>
      <c r="Q5" s="137"/>
      <c r="R5" s="137"/>
      <c r="S5" s="71"/>
    </row>
    <row r="6" spans="1:22" ht="9" customHeight="1" x14ac:dyDescent="0.2">
      <c r="A6" s="71"/>
      <c r="B6" s="71"/>
      <c r="D6" s="71"/>
      <c r="E6" s="71"/>
      <c r="F6" s="71"/>
      <c r="G6" s="71"/>
      <c r="H6" s="109"/>
      <c r="I6" s="109"/>
      <c r="J6" s="109"/>
      <c r="K6" s="109"/>
      <c r="L6" s="109"/>
      <c r="M6" s="71"/>
      <c r="N6" s="137"/>
      <c r="O6" s="137"/>
      <c r="P6" s="137"/>
      <c r="Q6" s="137"/>
      <c r="R6" s="71"/>
      <c r="S6" s="71"/>
    </row>
    <row r="7" spans="1:22" ht="3" customHeight="1" x14ac:dyDescent="0.2">
      <c r="A7" s="71"/>
      <c r="B7" s="71"/>
      <c r="D7" s="71"/>
      <c r="E7" s="71"/>
      <c r="F7" s="71"/>
      <c r="G7" s="71"/>
      <c r="H7" s="109"/>
      <c r="I7" s="109"/>
      <c r="J7" s="109"/>
      <c r="K7" s="109"/>
      <c r="L7" s="109"/>
      <c r="M7" s="71"/>
      <c r="N7" s="137"/>
      <c r="O7" s="137"/>
      <c r="P7" s="137"/>
      <c r="Q7" s="137"/>
      <c r="R7" s="71"/>
      <c r="S7" s="71"/>
    </row>
    <row r="8" spans="1:22" ht="17.100000000000001" customHeight="1" x14ac:dyDescent="0.2">
      <c r="A8" s="71"/>
      <c r="B8" s="71"/>
      <c r="D8" s="71"/>
      <c r="E8" s="71"/>
      <c r="F8" s="71"/>
      <c r="G8" s="71"/>
      <c r="H8" s="109"/>
      <c r="I8" s="109"/>
      <c r="J8" s="109"/>
      <c r="K8" s="109"/>
      <c r="L8" s="109"/>
      <c r="M8" s="71"/>
      <c r="N8" s="71"/>
      <c r="O8" s="71"/>
      <c r="P8" s="71"/>
      <c r="Q8" s="71"/>
      <c r="R8" s="71"/>
      <c r="S8" s="71"/>
    </row>
    <row r="9" spans="1:22" ht="18" customHeight="1" x14ac:dyDescent="0.2">
      <c r="A9" s="71"/>
      <c r="B9" s="71"/>
      <c r="C9" s="103"/>
      <c r="D9" s="103"/>
      <c r="E9" s="102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71"/>
    </row>
    <row r="10" spans="1:22" ht="18" customHeight="1" x14ac:dyDescent="0.2">
      <c r="A10" s="71"/>
      <c r="B10" s="71"/>
      <c r="C10" s="136" t="s">
        <v>74</v>
      </c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71"/>
    </row>
    <row r="11" spans="1:22" ht="18" customHeight="1" x14ac:dyDescent="0.2">
      <c r="A11" s="71"/>
      <c r="B11" s="71"/>
      <c r="C11" s="103"/>
      <c r="D11" s="103"/>
      <c r="E11" s="102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71"/>
    </row>
    <row r="12" spans="1:22" ht="33" customHeight="1" x14ac:dyDescent="0.2">
      <c r="A12" s="71"/>
      <c r="B12" s="122"/>
      <c r="C12" s="135" t="s">
        <v>73</v>
      </c>
      <c r="D12" s="132"/>
      <c r="E12" s="132"/>
      <c r="F12" s="132"/>
      <c r="G12" s="132" t="s">
        <v>72</v>
      </c>
      <c r="H12" s="132"/>
      <c r="I12" s="133" t="s">
        <v>71</v>
      </c>
      <c r="J12" s="133" t="s">
        <v>51</v>
      </c>
      <c r="K12" s="133" t="s">
        <v>70</v>
      </c>
      <c r="L12" s="133" t="s">
        <v>69</v>
      </c>
      <c r="M12" s="134"/>
      <c r="N12" s="133"/>
      <c r="O12" s="132" t="s">
        <v>49</v>
      </c>
      <c r="P12" s="132"/>
      <c r="Q12" s="132"/>
      <c r="R12" s="132"/>
      <c r="S12" s="71"/>
    </row>
    <row r="13" spans="1:22" ht="30" customHeight="1" x14ac:dyDescent="0.2">
      <c r="A13" s="71"/>
      <c r="B13" s="122">
        <v>1</v>
      </c>
      <c r="C13" s="131" t="s">
        <v>68</v>
      </c>
      <c r="D13" s="130"/>
      <c r="E13" s="130"/>
      <c r="F13" s="130"/>
      <c r="G13" s="129">
        <v>9185435</v>
      </c>
      <c r="H13" s="129"/>
      <c r="I13" s="125">
        <v>0</v>
      </c>
      <c r="J13" s="125"/>
      <c r="K13" s="125"/>
      <c r="L13" s="125">
        <v>277912.08</v>
      </c>
      <c r="M13" s="124"/>
      <c r="N13" s="125"/>
      <c r="O13" s="123">
        <f>G13+I13+J13+K13+L13</f>
        <v>9463347.0800000001</v>
      </c>
      <c r="P13" s="123"/>
      <c r="Q13" s="123"/>
      <c r="R13" s="123"/>
      <c r="S13" s="71"/>
    </row>
    <row r="14" spans="1:22" ht="30" customHeight="1" x14ac:dyDescent="0.25">
      <c r="A14" s="71"/>
      <c r="B14" s="122">
        <v>2</v>
      </c>
      <c r="C14" s="131" t="s">
        <v>67</v>
      </c>
      <c r="D14" s="130"/>
      <c r="E14" s="130"/>
      <c r="F14" s="130"/>
      <c r="G14" s="129">
        <v>2422098</v>
      </c>
      <c r="H14" s="129"/>
      <c r="I14" s="125">
        <v>31701.95</v>
      </c>
      <c r="J14" s="125"/>
      <c r="K14" s="125">
        <v>1604</v>
      </c>
      <c r="L14" s="125"/>
      <c r="M14" s="124"/>
      <c r="N14" s="125"/>
      <c r="O14" s="123">
        <f>G14+I14+J14+K14+L14</f>
        <v>2455403.9500000002</v>
      </c>
      <c r="P14" s="123"/>
      <c r="Q14" s="123"/>
      <c r="R14" s="123"/>
      <c r="S14" s="71"/>
      <c r="V14" s="83"/>
    </row>
    <row r="15" spans="1:22" ht="30" customHeight="1" x14ac:dyDescent="0.25">
      <c r="A15" s="71"/>
      <c r="B15" s="122">
        <v>3</v>
      </c>
      <c r="C15" s="131" t="s">
        <v>66</v>
      </c>
      <c r="D15" s="130"/>
      <c r="E15" s="130"/>
      <c r="F15" s="130"/>
      <c r="G15" s="129">
        <v>262000</v>
      </c>
      <c r="H15" s="129"/>
      <c r="I15" s="125"/>
      <c r="J15" s="125"/>
      <c r="K15" s="125"/>
      <c r="L15" s="125"/>
      <c r="M15" s="124"/>
      <c r="N15" s="125"/>
      <c r="O15" s="123">
        <f>G15+I15+J15+K15+L15</f>
        <v>262000</v>
      </c>
      <c r="P15" s="123"/>
      <c r="Q15" s="123"/>
      <c r="R15" s="123"/>
      <c r="S15" s="71"/>
      <c r="V15" s="83"/>
    </row>
    <row r="16" spans="1:22" ht="30" customHeight="1" x14ac:dyDescent="0.25">
      <c r="A16" s="71"/>
      <c r="B16" s="122">
        <v>4</v>
      </c>
      <c r="C16" s="131" t="s">
        <v>65</v>
      </c>
      <c r="D16" s="130"/>
      <c r="E16" s="130"/>
      <c r="F16" s="130"/>
      <c r="G16" s="129">
        <v>885000</v>
      </c>
      <c r="H16" s="129"/>
      <c r="I16" s="125"/>
      <c r="J16" s="125"/>
      <c r="K16" s="125">
        <v>5075.4399999999996</v>
      </c>
      <c r="L16" s="125"/>
      <c r="M16" s="124"/>
      <c r="N16" s="125"/>
      <c r="O16" s="123">
        <f>G16+I16+J16+K16+L16</f>
        <v>890075.44</v>
      </c>
      <c r="P16" s="123"/>
      <c r="Q16" s="123"/>
      <c r="R16" s="123"/>
      <c r="S16" s="71"/>
      <c r="V16" s="83"/>
    </row>
    <row r="17" spans="1:25" ht="30" customHeight="1" x14ac:dyDescent="0.25">
      <c r="A17" s="71"/>
      <c r="B17" s="122">
        <v>5</v>
      </c>
      <c r="C17" s="131" t="s">
        <v>64</v>
      </c>
      <c r="D17" s="130"/>
      <c r="E17" s="130"/>
      <c r="F17" s="130"/>
      <c r="G17" s="129">
        <v>2508091</v>
      </c>
      <c r="H17" s="129"/>
      <c r="I17" s="125">
        <v>376853.32</v>
      </c>
      <c r="J17" s="125">
        <v>53013.41</v>
      </c>
      <c r="K17" s="125"/>
      <c r="L17" s="125"/>
      <c r="M17" s="124"/>
      <c r="N17" s="125"/>
      <c r="O17" s="123">
        <f>G17+I17+J17+K17+L17</f>
        <v>2937957.73</v>
      </c>
      <c r="P17" s="123"/>
      <c r="Q17" s="123"/>
      <c r="R17" s="123"/>
      <c r="S17" s="71"/>
      <c r="Y17" s="83"/>
    </row>
    <row r="18" spans="1:25" ht="30" customHeight="1" x14ac:dyDescent="0.25">
      <c r="A18" s="71"/>
      <c r="B18" s="122">
        <v>6</v>
      </c>
      <c r="C18" s="128" t="s">
        <v>63</v>
      </c>
      <c r="D18" s="128"/>
      <c r="E18" s="128"/>
      <c r="F18" s="127"/>
      <c r="G18" s="126"/>
      <c r="H18" s="126">
        <v>20000</v>
      </c>
      <c r="I18" s="125"/>
      <c r="J18" s="125"/>
      <c r="K18" s="125"/>
      <c r="L18" s="125"/>
      <c r="M18" s="124"/>
      <c r="N18" s="124"/>
      <c r="O18" s="123">
        <v>20000</v>
      </c>
      <c r="P18" s="123"/>
      <c r="Q18" s="123"/>
      <c r="R18" s="123"/>
      <c r="S18" s="71"/>
      <c r="Y18" s="83"/>
    </row>
    <row r="19" spans="1:25" ht="30" customHeight="1" x14ac:dyDescent="0.2">
      <c r="A19" s="71"/>
      <c r="B19" s="122"/>
      <c r="C19" s="121" t="s">
        <v>62</v>
      </c>
      <c r="D19" s="120"/>
      <c r="E19" s="120"/>
      <c r="F19" s="119"/>
      <c r="G19" s="118">
        <f>G13+G14+G15+G16+G17+H18</f>
        <v>15282624</v>
      </c>
      <c r="H19" s="117"/>
      <c r="I19" s="116">
        <f>I14+I17</f>
        <v>408555.27</v>
      </c>
      <c r="J19" s="116">
        <f>J16+J17</f>
        <v>53013.41</v>
      </c>
      <c r="K19" s="115">
        <f>K14+K16</f>
        <v>6679.44</v>
      </c>
      <c r="L19" s="115">
        <f>L13+L14+L15+L16+L17</f>
        <v>277912.08</v>
      </c>
      <c r="M19" s="114"/>
      <c r="N19" s="114"/>
      <c r="O19" s="113">
        <f>G19+I19+J19+K19+L19</f>
        <v>16028784.199999999</v>
      </c>
      <c r="P19" s="113"/>
      <c r="Q19" s="113"/>
      <c r="R19" s="113"/>
      <c r="S19" s="71"/>
    </row>
    <row r="20" spans="1:25" ht="15" x14ac:dyDescent="0.25">
      <c r="O20" s="112"/>
      <c r="P20" s="112"/>
      <c r="Q20" s="112"/>
    </row>
    <row r="22" spans="1:25" x14ac:dyDescent="0.2">
      <c r="Q22" s="72"/>
    </row>
    <row r="23" spans="1:25" x14ac:dyDescent="0.2">
      <c r="H23" s="72"/>
    </row>
    <row r="24" spans="1:25" ht="15" x14ac:dyDescent="0.25">
      <c r="H24" s="83"/>
    </row>
    <row r="26" spans="1:25" x14ac:dyDescent="0.2">
      <c r="H26" s="111"/>
    </row>
    <row r="27" spans="1:25" x14ac:dyDescent="0.2">
      <c r="T27" s="111"/>
    </row>
  </sheetData>
  <mergeCells count="37">
    <mergeCell ref="G19:H19"/>
    <mergeCell ref="O19:R19"/>
    <mergeCell ref="O18:R18"/>
    <mergeCell ref="G15:H15"/>
    <mergeCell ref="O15:R15"/>
    <mergeCell ref="C14:F14"/>
    <mergeCell ref="G14:H14"/>
    <mergeCell ref="O14:R14"/>
    <mergeCell ref="O20:Q20"/>
    <mergeCell ref="C17:F17"/>
    <mergeCell ref="G17:H17"/>
    <mergeCell ref="O17:R17"/>
    <mergeCell ref="C19:F19"/>
    <mergeCell ref="C16:F16"/>
    <mergeCell ref="G16:H16"/>
    <mergeCell ref="O16:R16"/>
    <mergeCell ref="C12:F12"/>
    <mergeCell ref="G12:H12"/>
    <mergeCell ref="O12:R12"/>
    <mergeCell ref="C13:F13"/>
    <mergeCell ref="G13:H13"/>
    <mergeCell ref="O13:R13"/>
    <mergeCell ref="C15:F15"/>
    <mergeCell ref="C11:D11"/>
    <mergeCell ref="C10:R10"/>
    <mergeCell ref="F11:R11"/>
    <mergeCell ref="H1:L3"/>
    <mergeCell ref="N2:P2"/>
    <mergeCell ref="N3:P4"/>
    <mergeCell ref="Q3:Q4"/>
    <mergeCell ref="H4:L6"/>
    <mergeCell ref="N5:R5"/>
    <mergeCell ref="N6:O7"/>
    <mergeCell ref="P6:Q7"/>
    <mergeCell ref="H7:L8"/>
    <mergeCell ref="C9:D9"/>
    <mergeCell ref="F9:R9"/>
  </mergeCells>
  <pageMargins left="0" right="0" top="0" bottom="0" header="0" footer="0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7800-E54E-48A7-A982-5981BBBC0FE2}">
  <dimension ref="A1:M14"/>
  <sheetViews>
    <sheetView showGridLines="0" workbookViewId="0">
      <selection activeCell="L26" sqref="L26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17.5703125" style="62" customWidth="1"/>
    <col min="6" max="7" width="5.42578125" style="62" customWidth="1"/>
    <col min="8" max="8" width="11.85546875" style="62" customWidth="1"/>
    <col min="9" max="10" width="3" style="62" customWidth="1"/>
    <col min="11" max="11" width="18.140625" style="62" customWidth="1"/>
    <col min="12" max="12" width="21.28515625" style="62" customWidth="1"/>
    <col min="13" max="22" width="9.140625" style="62"/>
    <col min="23" max="23" width="18.140625" style="62" customWidth="1"/>
    <col min="24" max="16384" width="9.140625" style="62"/>
  </cols>
  <sheetData>
    <row r="1" spans="1:13" ht="0.95" customHeight="1" x14ac:dyDescent="0.2">
      <c r="A1" s="71"/>
      <c r="C1" s="71"/>
      <c r="D1" s="71"/>
      <c r="E1" s="71"/>
      <c r="F1" s="71"/>
      <c r="G1" s="71"/>
      <c r="H1" s="71"/>
      <c r="I1" s="71"/>
      <c r="J1" s="71"/>
      <c r="K1" s="109"/>
      <c r="L1" s="109"/>
    </row>
    <row r="2" spans="1:13" ht="0.95" customHeight="1" x14ac:dyDescent="0.2">
      <c r="A2" s="71"/>
      <c r="C2" s="71"/>
      <c r="D2" s="71"/>
      <c r="E2" s="71"/>
      <c r="F2" s="71"/>
      <c r="G2" s="71"/>
      <c r="H2" s="71"/>
      <c r="I2" s="71"/>
      <c r="J2" s="71"/>
      <c r="K2" s="108"/>
      <c r="L2" s="108"/>
    </row>
    <row r="3" spans="1:13" ht="16.5" customHeight="1" x14ac:dyDescent="0.2">
      <c r="A3" s="71"/>
      <c r="C3" s="71"/>
      <c r="D3" s="71"/>
      <c r="E3" s="71"/>
      <c r="F3" s="71"/>
      <c r="G3" s="71"/>
      <c r="H3" s="71"/>
      <c r="I3" s="71"/>
      <c r="J3" s="71"/>
      <c r="K3" s="108"/>
      <c r="L3" s="108"/>
    </row>
    <row r="4" spans="1:13" ht="18" customHeight="1" x14ac:dyDescent="0.2">
      <c r="A4" s="71"/>
      <c r="B4" s="136" t="s">
        <v>80</v>
      </c>
      <c r="C4" s="136"/>
      <c r="D4" s="136"/>
      <c r="E4" s="136"/>
      <c r="F4" s="136"/>
      <c r="G4" s="136"/>
      <c r="H4" s="136"/>
      <c r="I4" s="107"/>
      <c r="J4" s="107"/>
      <c r="K4" s="107"/>
      <c r="L4" s="107"/>
    </row>
    <row r="5" spans="1:13" ht="1.5" customHeight="1" x14ac:dyDescent="0.2">
      <c r="A5" s="71"/>
      <c r="B5" s="106"/>
      <c r="C5" s="106"/>
      <c r="D5" s="106"/>
      <c r="E5" s="106"/>
      <c r="F5" s="106"/>
      <c r="G5" s="107"/>
      <c r="H5" s="107"/>
      <c r="I5" s="107"/>
      <c r="J5" s="107"/>
      <c r="K5" s="107"/>
      <c r="L5" s="107"/>
    </row>
    <row r="6" spans="1:13" ht="10.5" customHeight="1" thickBot="1" x14ac:dyDescent="0.25">
      <c r="A6" s="71"/>
      <c r="B6" s="103"/>
      <c r="C6" s="103"/>
      <c r="D6" s="102"/>
      <c r="E6" s="101"/>
      <c r="F6" s="101"/>
      <c r="G6" s="101"/>
      <c r="H6" s="101"/>
      <c r="I6" s="101"/>
      <c r="J6" s="101"/>
      <c r="K6" s="101"/>
      <c r="L6" s="101"/>
    </row>
    <row r="7" spans="1:13" ht="38.1" customHeight="1" x14ac:dyDescent="0.2">
      <c r="A7" s="71"/>
      <c r="B7" s="100" t="s">
        <v>58</v>
      </c>
      <c r="C7" s="99"/>
      <c r="D7" s="99"/>
      <c r="E7" s="98"/>
      <c r="F7" s="97" t="s">
        <v>57</v>
      </c>
      <c r="G7" s="96"/>
      <c r="H7" s="95"/>
      <c r="I7" s="97" t="s">
        <v>56</v>
      </c>
      <c r="J7" s="96"/>
      <c r="K7" s="95"/>
      <c r="L7" s="94" t="s">
        <v>55</v>
      </c>
    </row>
    <row r="8" spans="1:13" ht="20.25" customHeight="1" thickBot="1" x14ac:dyDescent="0.25">
      <c r="A8" s="71"/>
      <c r="B8" s="93" t="s">
        <v>79</v>
      </c>
      <c r="C8" s="92"/>
      <c r="D8" s="92"/>
      <c r="E8" s="91"/>
      <c r="F8" s="90">
        <v>10717383.33</v>
      </c>
      <c r="G8" s="89"/>
      <c r="H8" s="88"/>
      <c r="I8" s="87">
        <v>9450840.4299999997</v>
      </c>
      <c r="J8" s="86"/>
      <c r="K8" s="85"/>
      <c r="L8" s="84">
        <f>I8/F8*100</f>
        <v>88.18234954371087</v>
      </c>
    </row>
    <row r="9" spans="1:13" ht="21" customHeight="1" thickBot="1" x14ac:dyDescent="0.25">
      <c r="A9" s="71"/>
      <c r="B9" s="82" t="s">
        <v>78</v>
      </c>
      <c r="C9" s="81"/>
      <c r="D9" s="81"/>
      <c r="E9" s="80"/>
      <c r="F9" s="79">
        <v>2000815.58</v>
      </c>
      <c r="G9" s="78"/>
      <c r="H9" s="77"/>
      <c r="I9" s="76">
        <v>2347995.56</v>
      </c>
      <c r="J9" s="75"/>
      <c r="K9" s="74"/>
      <c r="L9" s="73">
        <f>I9/F9*100</f>
        <v>117.35192305929564</v>
      </c>
    </row>
    <row r="10" spans="1:13" ht="20.25" customHeight="1" thickBot="1" x14ac:dyDescent="0.3">
      <c r="A10" s="71"/>
      <c r="B10" s="82" t="s">
        <v>66</v>
      </c>
      <c r="C10" s="81"/>
      <c r="D10" s="81"/>
      <c r="E10" s="80"/>
      <c r="F10" s="79">
        <v>242275.36</v>
      </c>
      <c r="G10" s="78"/>
      <c r="H10" s="77"/>
      <c r="I10" s="76">
        <v>261892.8</v>
      </c>
      <c r="J10" s="75"/>
      <c r="K10" s="74"/>
      <c r="L10" s="73">
        <f>I10/F10*100</f>
        <v>108.09716679401488</v>
      </c>
      <c r="M10" s="83"/>
    </row>
    <row r="11" spans="1:13" ht="20.25" customHeight="1" thickBot="1" x14ac:dyDescent="0.25">
      <c r="A11" s="71"/>
      <c r="B11" s="82" t="s">
        <v>77</v>
      </c>
      <c r="C11" s="81"/>
      <c r="D11" s="81"/>
      <c r="E11" s="80"/>
      <c r="F11" s="79">
        <v>756596.04</v>
      </c>
      <c r="G11" s="78"/>
      <c r="H11" s="77"/>
      <c r="I11" s="76">
        <v>883690.94</v>
      </c>
      <c r="J11" s="75"/>
      <c r="K11" s="74"/>
      <c r="L11" s="73">
        <f>I11/F11*100</f>
        <v>116.79825075478848</v>
      </c>
    </row>
    <row r="12" spans="1:13" ht="20.25" customHeight="1" thickBot="1" x14ac:dyDescent="0.25">
      <c r="A12" s="71"/>
      <c r="B12" s="82" t="s">
        <v>76</v>
      </c>
      <c r="C12" s="81"/>
      <c r="D12" s="81"/>
      <c r="E12" s="80"/>
      <c r="F12" s="79">
        <v>1975995.99</v>
      </c>
      <c r="G12" s="78"/>
      <c r="H12" s="77"/>
      <c r="I12" s="76">
        <v>2668033.33</v>
      </c>
      <c r="J12" s="75"/>
      <c r="K12" s="74"/>
      <c r="L12" s="73">
        <f>I12/F12*100</f>
        <v>135.0222036634801</v>
      </c>
      <c r="M12" s="72"/>
    </row>
    <row r="13" spans="1:13" ht="20.25" customHeight="1" thickBot="1" x14ac:dyDescent="0.25">
      <c r="A13" s="71"/>
      <c r="B13" s="70" t="s">
        <v>49</v>
      </c>
      <c r="C13" s="69"/>
      <c r="D13" s="69"/>
      <c r="E13" s="68"/>
      <c r="F13" s="67">
        <f>F8+F9+F10+F11+F12</f>
        <v>15693066.299999999</v>
      </c>
      <c r="G13" s="66"/>
      <c r="H13" s="65"/>
      <c r="I13" s="67">
        <f>I8+I9+I10+I11+I12</f>
        <v>15612453.060000001</v>
      </c>
      <c r="J13" s="66"/>
      <c r="K13" s="65"/>
      <c r="L13" s="64">
        <f>I13/F13*100</f>
        <v>99.486313009459479</v>
      </c>
    </row>
    <row r="14" spans="1:13" x14ac:dyDescent="0.2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25">
    <mergeCell ref="F10:H10"/>
    <mergeCell ref="F11:H11"/>
    <mergeCell ref="F12:H12"/>
    <mergeCell ref="E6:L6"/>
    <mergeCell ref="B11:E11"/>
    <mergeCell ref="K1:L1"/>
    <mergeCell ref="B6:C6"/>
    <mergeCell ref="B9:E9"/>
    <mergeCell ref="I9:K9"/>
    <mergeCell ref="B7:E7"/>
    <mergeCell ref="I7:K7"/>
    <mergeCell ref="B4:H4"/>
    <mergeCell ref="F7:H7"/>
    <mergeCell ref="F8:H8"/>
    <mergeCell ref="F9:H9"/>
    <mergeCell ref="I11:K11"/>
    <mergeCell ref="B8:E8"/>
    <mergeCell ref="I8:K8"/>
    <mergeCell ref="B13:E13"/>
    <mergeCell ref="I13:K13"/>
    <mergeCell ref="B10:E10"/>
    <mergeCell ref="I10:K10"/>
    <mergeCell ref="B12:E12"/>
    <mergeCell ref="I12:K12"/>
    <mergeCell ref="F13:H13"/>
  </mergeCells>
  <pageMargins left="0" right="0" top="0" bottom="0" header="0" footer="0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5B3C-CE13-4D95-B33D-AB37FB7BD8D3}">
  <dimension ref="A1:AR113"/>
  <sheetViews>
    <sheetView workbookViewId="0">
      <selection activeCell="AG31" sqref="AG31"/>
    </sheetView>
  </sheetViews>
  <sheetFormatPr defaultRowHeight="15" x14ac:dyDescent="0.25"/>
  <cols>
    <col min="8" max="8" width="8.28515625" customWidth="1"/>
    <col min="9" max="12" width="9.140625" hidden="1" customWidth="1"/>
    <col min="13" max="13" width="10.85546875" bestFit="1" customWidth="1"/>
    <col min="14" max="14" width="0.140625" customWidth="1"/>
    <col min="15" max="15" width="1" hidden="1" customWidth="1"/>
    <col min="16" max="18" width="9.140625" hidden="1" customWidth="1"/>
    <col min="19" max="19" width="3.7109375" customWidth="1"/>
    <col min="20" max="20" width="13.28515625" bestFit="1" customWidth="1"/>
    <col min="28" max="28" width="0.42578125" customWidth="1"/>
    <col min="29" max="32" width="9.140625" hidden="1" customWidth="1"/>
    <col min="34" max="34" width="1.28515625" customWidth="1"/>
    <col min="35" max="35" width="0.85546875" customWidth="1"/>
    <col min="36" max="37" width="9.140625" hidden="1" customWidth="1"/>
    <col min="38" max="38" width="9" customWidth="1"/>
    <col min="39" max="44" width="9.140625" hidden="1" customWidth="1"/>
    <col min="45" max="45" width="12.7109375" customWidth="1"/>
  </cols>
  <sheetData>
    <row r="1" spans="1:21" ht="15" customHeight="1" x14ac:dyDescent="0.25">
      <c r="A1" s="283" t="s">
        <v>182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</row>
    <row r="2" spans="1:21" ht="15" customHeight="1" x14ac:dyDescent="0.2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</row>
    <row r="3" spans="1:21" x14ac:dyDescent="0.25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</row>
    <row r="4" spans="1:21" ht="15" customHeight="1" x14ac:dyDescent="0.25">
      <c r="A4" s="282" t="s">
        <v>181</v>
      </c>
      <c r="B4" s="281"/>
      <c r="C4" s="281"/>
      <c r="D4" s="281"/>
      <c r="E4" s="281"/>
      <c r="F4" s="281"/>
      <c r="G4" s="281"/>
      <c r="H4" s="281"/>
      <c r="I4" s="280"/>
      <c r="J4" s="280"/>
      <c r="K4" s="280"/>
      <c r="L4" s="280"/>
      <c r="M4" s="198">
        <v>2024</v>
      </c>
      <c r="N4" s="198"/>
      <c r="O4" s="198"/>
      <c r="P4" s="198"/>
      <c r="Q4" s="198"/>
      <c r="R4" s="198"/>
      <c r="S4" s="198"/>
      <c r="T4" s="279">
        <v>2025</v>
      </c>
      <c r="U4" s="178" t="s">
        <v>180</v>
      </c>
    </row>
    <row r="5" spans="1:21" ht="15" customHeight="1" x14ac:dyDescent="0.25">
      <c r="A5" s="157" t="s">
        <v>179</v>
      </c>
      <c r="B5" s="157"/>
      <c r="C5" s="157"/>
      <c r="D5" s="157"/>
      <c r="E5" s="157"/>
      <c r="F5" s="157"/>
      <c r="G5" s="157"/>
      <c r="H5" s="157"/>
      <c r="I5" s="157"/>
      <c r="J5" s="157"/>
      <c r="K5" s="143"/>
      <c r="L5" s="143"/>
      <c r="M5" s="278">
        <v>6537755.7400000002</v>
      </c>
      <c r="N5" s="278"/>
      <c r="O5" s="278"/>
      <c r="P5" s="278"/>
      <c r="Q5" s="278"/>
      <c r="R5" s="278"/>
      <c r="S5" s="277"/>
      <c r="T5" s="186">
        <v>7320990.6100000003</v>
      </c>
      <c r="U5" s="186">
        <f>T5/M5*100</f>
        <v>111.980179455282</v>
      </c>
    </row>
    <row r="6" spans="1:21" ht="15" customHeight="1" x14ac:dyDescent="0.25">
      <c r="A6" s="157" t="s">
        <v>178</v>
      </c>
      <c r="B6" s="157"/>
      <c r="C6" s="157"/>
      <c r="D6" s="157"/>
      <c r="E6" s="157"/>
      <c r="F6" s="157"/>
      <c r="G6" s="157"/>
      <c r="H6" s="157"/>
      <c r="I6" s="157"/>
      <c r="J6" s="157"/>
      <c r="K6" s="143"/>
      <c r="L6" s="143"/>
      <c r="M6" s="273">
        <v>444916.56</v>
      </c>
      <c r="N6" s="273"/>
      <c r="O6" s="273"/>
      <c r="P6" s="273"/>
      <c r="Q6" s="273"/>
      <c r="R6" s="273"/>
      <c r="S6" s="272"/>
      <c r="T6" s="186">
        <v>489737.12</v>
      </c>
      <c r="U6" s="186">
        <f>T6/M6*100</f>
        <v>110.07392487256486</v>
      </c>
    </row>
    <row r="7" spans="1:21" ht="15" customHeight="1" x14ac:dyDescent="0.25">
      <c r="A7" s="157" t="s">
        <v>177</v>
      </c>
      <c r="B7" s="157"/>
      <c r="C7" s="157"/>
      <c r="D7" s="157"/>
      <c r="E7" s="157"/>
      <c r="F7" s="157"/>
      <c r="G7" s="157"/>
      <c r="H7" s="157"/>
      <c r="I7" s="157"/>
      <c r="J7" s="157"/>
      <c r="K7" s="143"/>
      <c r="L7" s="143"/>
      <c r="M7" s="273">
        <v>402212.48</v>
      </c>
      <c r="N7" s="273"/>
      <c r="O7" s="273"/>
      <c r="P7" s="273"/>
      <c r="Q7" s="273"/>
      <c r="R7" s="273"/>
      <c r="S7" s="272"/>
      <c r="T7" s="186">
        <v>449756.05000000005</v>
      </c>
      <c r="U7" s="186">
        <f>T7/M7*100</f>
        <v>111.82051089016434</v>
      </c>
    </row>
    <row r="8" spans="1:21" ht="15" customHeight="1" x14ac:dyDescent="0.25">
      <c r="A8" s="157" t="s">
        <v>176</v>
      </c>
      <c r="B8" s="157"/>
      <c r="C8" s="157"/>
      <c r="D8" s="157"/>
      <c r="E8" s="157"/>
      <c r="F8" s="157"/>
      <c r="G8" s="157"/>
      <c r="H8" s="157"/>
      <c r="I8" s="157"/>
      <c r="J8" s="157"/>
      <c r="K8" s="143"/>
      <c r="L8" s="143"/>
      <c r="M8" s="273">
        <v>18735.05</v>
      </c>
      <c r="N8" s="273"/>
      <c r="O8" s="273"/>
      <c r="P8" s="273"/>
      <c r="Q8" s="273"/>
      <c r="R8" s="273"/>
      <c r="S8" s="272"/>
      <c r="T8" s="186">
        <v>22976.55</v>
      </c>
      <c r="U8" s="186">
        <f>T8/M8*100</f>
        <v>122.63938446921678</v>
      </c>
    </row>
    <row r="9" spans="1:21" ht="15" customHeight="1" x14ac:dyDescent="0.25">
      <c r="A9" s="157" t="s">
        <v>175</v>
      </c>
      <c r="B9" s="157"/>
      <c r="C9" s="157"/>
      <c r="D9" s="157"/>
      <c r="E9" s="157"/>
      <c r="F9" s="157"/>
      <c r="G9" s="157"/>
      <c r="H9" s="157"/>
      <c r="I9" s="157"/>
      <c r="J9" s="157"/>
      <c r="K9" s="143"/>
      <c r="L9" s="143"/>
      <c r="M9" s="273">
        <v>5356.89</v>
      </c>
      <c r="N9" s="273"/>
      <c r="O9" s="273"/>
      <c r="P9" s="273"/>
      <c r="Q9" s="273"/>
      <c r="R9" s="273"/>
      <c r="S9" s="272"/>
      <c r="T9" s="186">
        <v>6037.17</v>
      </c>
      <c r="U9" s="186">
        <f>T9/M9*100</f>
        <v>112.69915940032369</v>
      </c>
    </row>
    <row r="10" spans="1:21" ht="15" customHeight="1" x14ac:dyDescent="0.25">
      <c r="A10" s="157" t="s">
        <v>174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43"/>
      <c r="L10" s="143"/>
      <c r="M10" s="273">
        <v>361441.18</v>
      </c>
      <c r="N10" s="273"/>
      <c r="O10" s="273"/>
      <c r="P10" s="273"/>
      <c r="Q10" s="273"/>
      <c r="R10" s="273"/>
      <c r="S10" s="272"/>
      <c r="T10" s="186">
        <v>406491.82</v>
      </c>
      <c r="U10" s="186">
        <f>T10/M10*100</f>
        <v>112.46416913534867</v>
      </c>
    </row>
    <row r="11" spans="1:21" ht="15" customHeight="1" x14ac:dyDescent="0.25">
      <c r="A11" s="157" t="s">
        <v>173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43"/>
      <c r="L11" s="143"/>
      <c r="M11" s="273">
        <v>402212.48</v>
      </c>
      <c r="N11" s="273"/>
      <c r="O11" s="273"/>
      <c r="P11" s="273"/>
      <c r="Q11" s="273"/>
      <c r="R11" s="273"/>
      <c r="S11" s="272"/>
      <c r="T11" s="186">
        <v>449992.15</v>
      </c>
      <c r="U11" s="186">
        <f>T11/M11*100</f>
        <v>111.87921120697202</v>
      </c>
    </row>
    <row r="12" spans="1:21" ht="15" customHeight="1" x14ac:dyDescent="0.25">
      <c r="A12" s="157" t="s">
        <v>172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43"/>
      <c r="L12" s="143"/>
      <c r="M12" s="273">
        <v>29016.92</v>
      </c>
      <c r="N12" s="273"/>
      <c r="O12" s="273"/>
      <c r="P12" s="273"/>
      <c r="Q12" s="273"/>
      <c r="R12" s="273"/>
      <c r="S12" s="272"/>
      <c r="T12" s="186">
        <v>24260.22</v>
      </c>
      <c r="U12" s="186">
        <f>T12/M12*100</f>
        <v>83.607150586623263</v>
      </c>
    </row>
    <row r="13" spans="1:21" ht="15" customHeight="1" x14ac:dyDescent="0.25">
      <c r="A13" s="157" t="s">
        <v>171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43"/>
      <c r="L13" s="143"/>
      <c r="M13" s="273">
        <v>5196.9799999999996</v>
      </c>
      <c r="N13" s="273"/>
      <c r="O13" s="273"/>
      <c r="P13" s="273"/>
      <c r="Q13" s="273"/>
      <c r="R13" s="273"/>
      <c r="S13" s="272"/>
      <c r="T13" s="186">
        <v>8913.57</v>
      </c>
      <c r="U13" s="186">
        <f>T13/M13*100</f>
        <v>171.51441798890897</v>
      </c>
    </row>
    <row r="14" spans="1:21" ht="15" customHeight="1" x14ac:dyDescent="0.25">
      <c r="A14" s="157" t="s">
        <v>170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43"/>
      <c r="L14" s="143"/>
      <c r="M14" s="273">
        <v>16261.51</v>
      </c>
      <c r="N14" s="273"/>
      <c r="O14" s="273"/>
      <c r="P14" s="273"/>
      <c r="Q14" s="273"/>
      <c r="R14" s="273"/>
      <c r="S14" s="272"/>
      <c r="T14" s="186">
        <v>15723.48</v>
      </c>
      <c r="U14" s="186">
        <f>T14/M14*100</f>
        <v>96.691389667995153</v>
      </c>
    </row>
    <row r="15" spans="1:21" ht="15" customHeight="1" x14ac:dyDescent="0.25">
      <c r="A15" s="276" t="s">
        <v>169</v>
      </c>
      <c r="B15" s="275"/>
      <c r="C15" s="275"/>
      <c r="D15" s="275"/>
      <c r="E15" s="275"/>
      <c r="F15" s="275"/>
      <c r="G15" s="275"/>
      <c r="H15" s="275"/>
      <c r="I15" s="275"/>
      <c r="J15" s="274"/>
      <c r="K15" s="143"/>
      <c r="L15" s="143"/>
      <c r="M15" s="273">
        <v>211249.54</v>
      </c>
      <c r="N15" s="273"/>
      <c r="O15" s="273"/>
      <c r="P15" s="273"/>
      <c r="Q15" s="273"/>
      <c r="R15" s="273"/>
      <c r="S15" s="272"/>
      <c r="T15" s="186">
        <v>246339.57</v>
      </c>
      <c r="U15" s="186">
        <f>T15/M15*100</f>
        <v>116.61070125880511</v>
      </c>
    </row>
    <row r="16" spans="1:21" ht="2.25" customHeight="1" x14ac:dyDescent="0.25">
      <c r="A16" s="271"/>
      <c r="B16" s="270"/>
      <c r="C16" s="270"/>
      <c r="D16" s="270"/>
      <c r="E16" s="270"/>
      <c r="F16" s="270"/>
      <c r="G16" s="270"/>
      <c r="H16" s="270"/>
      <c r="I16" s="270"/>
      <c r="J16" s="269"/>
      <c r="K16" s="143"/>
      <c r="L16" s="143"/>
      <c r="M16" s="268"/>
      <c r="N16" s="268"/>
      <c r="O16" s="268"/>
      <c r="P16" s="268"/>
      <c r="Q16" s="268"/>
      <c r="R16" s="268"/>
      <c r="S16" s="268"/>
      <c r="T16" s="110">
        <v>0</v>
      </c>
      <c r="U16" s="186" t="e">
        <f>T16/M16*100</f>
        <v>#DIV/0!</v>
      </c>
    </row>
    <row r="17" spans="1:21" ht="15" customHeight="1" x14ac:dyDescent="0.25">
      <c r="A17" s="190" t="s">
        <v>168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89"/>
      <c r="L17" s="189"/>
      <c r="M17" s="267">
        <v>17906.71</v>
      </c>
      <c r="N17" s="267"/>
      <c r="O17" s="267"/>
      <c r="P17" s="267"/>
      <c r="Q17" s="267"/>
      <c r="R17" s="267"/>
      <c r="S17" s="266"/>
      <c r="T17" s="186">
        <v>9622.1200000000008</v>
      </c>
      <c r="U17" s="186">
        <f>T17/M17*100</f>
        <v>53.734717321048933</v>
      </c>
    </row>
    <row r="18" spans="1:21" ht="15" customHeight="1" x14ac:dyDescent="0.25">
      <c r="A18" s="225" t="s">
        <v>167</v>
      </c>
      <c r="B18" s="224"/>
      <c r="C18" s="224"/>
      <c r="D18" s="224"/>
      <c r="E18" s="224"/>
      <c r="F18" s="224"/>
      <c r="G18" s="224"/>
      <c r="H18" s="223"/>
      <c r="I18" s="265"/>
      <c r="J18" s="265"/>
      <c r="K18" s="264"/>
      <c r="L18" s="264"/>
      <c r="M18" s="263">
        <v>2265121.29</v>
      </c>
      <c r="N18" s="263"/>
      <c r="O18" s="263"/>
      <c r="P18" s="263"/>
      <c r="Q18" s="263"/>
      <c r="R18" s="263"/>
      <c r="S18" s="263"/>
      <c r="T18" s="186"/>
      <c r="U18" s="186">
        <f>T18/M18*100</f>
        <v>0</v>
      </c>
    </row>
    <row r="19" spans="1:21" ht="15" customHeight="1" x14ac:dyDescent="0.25">
      <c r="A19" s="262"/>
      <c r="B19" s="261"/>
      <c r="C19" s="261"/>
      <c r="D19" s="261"/>
      <c r="E19" s="261"/>
      <c r="F19" s="261"/>
      <c r="G19" s="261"/>
      <c r="H19" s="260"/>
      <c r="I19" s="259"/>
      <c r="J19" s="259"/>
      <c r="K19" s="259"/>
      <c r="L19" s="259"/>
      <c r="M19" s="258">
        <f>SUM(M5:M18)</f>
        <v>10717383.329999998</v>
      </c>
      <c r="N19" s="257"/>
      <c r="O19" s="257"/>
      <c r="P19" s="257"/>
      <c r="Q19" s="257"/>
      <c r="R19" s="257"/>
      <c r="S19" s="256"/>
      <c r="T19" s="255">
        <f>SUM(T5:T18)</f>
        <v>9450840.4300000016</v>
      </c>
      <c r="U19" s="181">
        <f>T19/M19*100</f>
        <v>88.182349543710899</v>
      </c>
    </row>
    <row r="20" spans="1:21" ht="15" customHeight="1" x14ac:dyDescent="0.25">
      <c r="A20" s="254" t="s">
        <v>166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3"/>
      <c r="U20" s="252"/>
    </row>
    <row r="21" spans="1:21" x14ac:dyDescent="0.25">
      <c r="A21" s="173" t="s">
        <v>165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2"/>
      <c r="L21" s="172"/>
      <c r="M21" s="172">
        <v>0</v>
      </c>
      <c r="N21" s="172"/>
      <c r="O21" s="172"/>
      <c r="P21" s="172"/>
      <c r="Q21" s="172"/>
      <c r="R21" s="172"/>
      <c r="S21" s="191"/>
      <c r="T21" s="186">
        <v>7277.8</v>
      </c>
      <c r="U21" s="139"/>
    </row>
    <row r="22" spans="1:21" x14ac:dyDescent="0.25">
      <c r="A22" s="165" t="s">
        <v>164</v>
      </c>
      <c r="B22" s="164"/>
      <c r="C22" s="164"/>
      <c r="D22" s="164"/>
      <c r="E22" s="164"/>
      <c r="F22" s="164"/>
      <c r="G22" s="164"/>
      <c r="H22" s="163"/>
      <c r="I22" s="251"/>
      <c r="J22" s="251"/>
      <c r="K22" s="250"/>
      <c r="L22" s="250"/>
      <c r="M22" s="156">
        <v>31148.5</v>
      </c>
      <c r="N22" s="233"/>
      <c r="O22" s="233"/>
      <c r="P22" s="233"/>
      <c r="Q22" s="233"/>
      <c r="R22" s="233"/>
      <c r="S22" s="232"/>
      <c r="T22" s="186"/>
      <c r="U22" s="139">
        <f>T22/M22*100</f>
        <v>0</v>
      </c>
    </row>
    <row r="23" spans="1:21" x14ac:dyDescent="0.25">
      <c r="A23" s="157" t="s">
        <v>163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43"/>
      <c r="L23" s="143"/>
      <c r="M23" s="143">
        <v>13856.47</v>
      </c>
      <c r="N23" s="143"/>
      <c r="O23" s="143"/>
      <c r="P23" s="143"/>
      <c r="Q23" s="143"/>
      <c r="R23" s="143"/>
      <c r="S23" s="156"/>
      <c r="T23" s="186">
        <v>12945.87</v>
      </c>
      <c r="U23" s="139">
        <f>T23/M23*100</f>
        <v>93.428340695718333</v>
      </c>
    </row>
    <row r="24" spans="1:21" x14ac:dyDescent="0.25">
      <c r="A24" s="157" t="s">
        <v>162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43"/>
      <c r="L24" s="143"/>
      <c r="M24" s="143">
        <v>1934.52</v>
      </c>
      <c r="N24" s="143"/>
      <c r="O24" s="143"/>
      <c r="P24" s="143"/>
      <c r="Q24" s="143"/>
      <c r="R24" s="143"/>
      <c r="S24" s="156"/>
      <c r="T24" s="186">
        <v>3076</v>
      </c>
      <c r="U24" s="139">
        <f>T24/M24*100</f>
        <v>159.0058515807539</v>
      </c>
    </row>
    <row r="25" spans="1:21" x14ac:dyDescent="0.25">
      <c r="A25" s="165" t="s">
        <v>161</v>
      </c>
      <c r="B25" s="164"/>
      <c r="C25" s="164"/>
      <c r="D25" s="164"/>
      <c r="E25" s="164"/>
      <c r="F25" s="164"/>
      <c r="G25" s="164"/>
      <c r="H25" s="163"/>
      <c r="I25" s="162"/>
      <c r="J25" s="162"/>
      <c r="K25" s="161"/>
      <c r="L25" s="161"/>
      <c r="M25" s="156">
        <v>576</v>
      </c>
      <c r="N25" s="233"/>
      <c r="O25" s="233"/>
      <c r="P25" s="233"/>
      <c r="Q25" s="233"/>
      <c r="R25" s="233"/>
      <c r="S25" s="232"/>
      <c r="T25" s="186"/>
      <c r="U25" s="139">
        <f>T25/M25*100</f>
        <v>0</v>
      </c>
    </row>
    <row r="26" spans="1:21" x14ac:dyDescent="0.25">
      <c r="A26" s="157" t="s">
        <v>160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43"/>
      <c r="L26" s="143"/>
      <c r="M26" s="143">
        <v>1858</v>
      </c>
      <c r="N26" s="143"/>
      <c r="O26" s="143"/>
      <c r="P26" s="143"/>
      <c r="Q26" s="143"/>
      <c r="R26" s="143"/>
      <c r="S26" s="156"/>
      <c r="T26" s="186">
        <v>11948.4</v>
      </c>
      <c r="U26" s="139">
        <f>T26/M26*100</f>
        <v>643.07857911733049</v>
      </c>
    </row>
    <row r="27" spans="1:21" x14ac:dyDescent="0.25">
      <c r="A27" s="157" t="s">
        <v>159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43"/>
      <c r="L27" s="143"/>
      <c r="M27" s="143">
        <v>712.5</v>
      </c>
      <c r="N27" s="143"/>
      <c r="O27" s="143"/>
      <c r="P27" s="143"/>
      <c r="Q27" s="143"/>
      <c r="R27" s="143"/>
      <c r="S27" s="156"/>
      <c r="T27" s="186">
        <v>800</v>
      </c>
      <c r="U27" s="139">
        <f>T27/M27*100</f>
        <v>112.28070175438596</v>
      </c>
    </row>
    <row r="28" spans="1:21" x14ac:dyDescent="0.25">
      <c r="A28" s="157" t="s">
        <v>158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43"/>
      <c r="L28" s="143"/>
      <c r="M28" s="143">
        <v>699.85</v>
      </c>
      <c r="N28" s="143"/>
      <c r="O28" s="143"/>
      <c r="P28" s="143"/>
      <c r="Q28" s="143"/>
      <c r="R28" s="143"/>
      <c r="S28" s="156"/>
      <c r="T28" s="186">
        <v>648.66</v>
      </c>
      <c r="U28" s="139">
        <f>T28/M28*100</f>
        <v>92.685575480460088</v>
      </c>
    </row>
    <row r="29" spans="1:21" x14ac:dyDescent="0.25">
      <c r="A29" s="157" t="s">
        <v>157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43"/>
      <c r="L29" s="143"/>
      <c r="M29" s="143">
        <v>6963.11</v>
      </c>
      <c r="N29" s="143"/>
      <c r="O29" s="143"/>
      <c r="P29" s="143"/>
      <c r="Q29" s="143"/>
      <c r="R29" s="143"/>
      <c r="S29" s="156"/>
      <c r="T29" s="186">
        <v>9374.7999999999993</v>
      </c>
      <c r="U29" s="139">
        <f>T29/M29*100</f>
        <v>134.63524201111287</v>
      </c>
    </row>
    <row r="30" spans="1:21" x14ac:dyDescent="0.25">
      <c r="A30" s="157" t="s">
        <v>156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43"/>
      <c r="L30" s="143"/>
      <c r="M30" s="143">
        <v>0</v>
      </c>
      <c r="N30" s="143"/>
      <c r="O30" s="143"/>
      <c r="P30" s="143"/>
      <c r="Q30" s="143"/>
      <c r="R30" s="143"/>
      <c r="S30" s="156"/>
      <c r="T30" s="186">
        <v>1687</v>
      </c>
      <c r="U30" s="139" t="e">
        <f>T30/M30*100</f>
        <v>#DIV/0!</v>
      </c>
    </row>
    <row r="31" spans="1:21" x14ac:dyDescent="0.25">
      <c r="A31" s="157" t="s">
        <v>155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43"/>
      <c r="L31" s="143"/>
      <c r="M31" s="143">
        <v>15898.25</v>
      </c>
      <c r="N31" s="143"/>
      <c r="O31" s="143"/>
      <c r="P31" s="143"/>
      <c r="Q31" s="143"/>
      <c r="R31" s="143"/>
      <c r="S31" s="156"/>
      <c r="T31" s="186">
        <v>16093.25</v>
      </c>
      <c r="U31" s="139">
        <f>T31/M31*100</f>
        <v>101.22655009199126</v>
      </c>
    </row>
    <row r="32" spans="1:21" x14ac:dyDescent="0.25">
      <c r="A32" s="157" t="s">
        <v>154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43"/>
      <c r="L32" s="143"/>
      <c r="M32" s="143">
        <v>17191.919999999998</v>
      </c>
      <c r="N32" s="143"/>
      <c r="O32" s="143"/>
      <c r="P32" s="143"/>
      <c r="Q32" s="143"/>
      <c r="R32" s="143"/>
      <c r="S32" s="156"/>
      <c r="T32" s="186">
        <v>23139.9</v>
      </c>
      <c r="U32" s="139">
        <f>T32/M32*100</f>
        <v>134.59753186380581</v>
      </c>
    </row>
    <row r="33" spans="1:21" x14ac:dyDescent="0.25">
      <c r="A33" s="165" t="s">
        <v>153</v>
      </c>
      <c r="B33" s="164"/>
      <c r="C33" s="164"/>
      <c r="D33" s="164"/>
      <c r="E33" s="164"/>
      <c r="F33" s="164"/>
      <c r="G33" s="164"/>
      <c r="H33" s="163"/>
      <c r="I33" s="162"/>
      <c r="J33" s="162"/>
      <c r="K33" s="161"/>
      <c r="L33" s="161"/>
      <c r="M33" s="156">
        <v>5516.58</v>
      </c>
      <c r="N33" s="233"/>
      <c r="O33" s="233"/>
      <c r="P33" s="233"/>
      <c r="Q33" s="233"/>
      <c r="R33" s="233"/>
      <c r="S33" s="232"/>
      <c r="T33" s="186"/>
      <c r="U33" s="139">
        <f>T33/M33*100</f>
        <v>0</v>
      </c>
    </row>
    <row r="34" spans="1:21" ht="13.5" customHeight="1" x14ac:dyDescent="0.25">
      <c r="A34" s="228" t="s">
        <v>152</v>
      </c>
      <c r="B34" s="249"/>
      <c r="C34" s="249"/>
      <c r="D34" s="249"/>
      <c r="E34" s="249"/>
      <c r="F34" s="249"/>
      <c r="G34" s="249"/>
      <c r="H34" s="248"/>
      <c r="I34" s="241"/>
      <c r="J34" s="241"/>
      <c r="K34" s="240"/>
      <c r="L34" s="240"/>
      <c r="M34" s="188">
        <v>170715.74</v>
      </c>
      <c r="N34" s="247"/>
      <c r="O34" s="247"/>
      <c r="P34" s="247"/>
      <c r="Q34" s="247"/>
      <c r="R34" s="247"/>
      <c r="S34" s="246"/>
      <c r="T34" s="245">
        <v>193386.58</v>
      </c>
      <c r="U34" s="139">
        <f>T34/M34*100</f>
        <v>113.27987682916643</v>
      </c>
    </row>
    <row r="35" spans="1:21" ht="6" customHeight="1" x14ac:dyDescent="0.25">
      <c r="A35" s="244"/>
      <c r="B35" s="243"/>
      <c r="C35" s="243"/>
      <c r="D35" s="243"/>
      <c r="E35" s="243"/>
      <c r="F35" s="243"/>
      <c r="G35" s="243"/>
      <c r="H35" s="242"/>
      <c r="I35" s="241"/>
      <c r="J35" s="241"/>
      <c r="K35" s="240"/>
      <c r="L35" s="240"/>
      <c r="M35" s="191"/>
      <c r="N35" s="239"/>
      <c r="O35" s="239"/>
      <c r="P35" s="239"/>
      <c r="Q35" s="239"/>
      <c r="R35" s="239"/>
      <c r="S35" s="238"/>
      <c r="T35" s="237"/>
      <c r="U35" s="139" t="e">
        <f>T35/M35*100</f>
        <v>#DIV/0!</v>
      </c>
    </row>
    <row r="36" spans="1:21" x14ac:dyDescent="0.25">
      <c r="A36" s="157" t="s">
        <v>151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43"/>
      <c r="L36" s="143"/>
      <c r="M36" s="143">
        <v>8846.5</v>
      </c>
      <c r="N36" s="143"/>
      <c r="O36" s="143"/>
      <c r="P36" s="143"/>
      <c r="Q36" s="143"/>
      <c r="R36" s="143"/>
      <c r="S36" s="156"/>
      <c r="T36" s="186">
        <v>15379.77</v>
      </c>
      <c r="U36" s="139">
        <f>T36/M36*100</f>
        <v>173.85146668173854</v>
      </c>
    </row>
    <row r="37" spans="1:21" x14ac:dyDescent="0.25">
      <c r="A37" s="157" t="s">
        <v>150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43"/>
      <c r="L37" s="143"/>
      <c r="M37" s="143">
        <v>307418.15999999997</v>
      </c>
      <c r="N37" s="143"/>
      <c r="O37" s="143"/>
      <c r="P37" s="143"/>
      <c r="Q37" s="143"/>
      <c r="R37" s="143"/>
      <c r="S37" s="156"/>
      <c r="T37" s="186">
        <v>455577.59999999998</v>
      </c>
      <c r="U37" s="139">
        <f>T37/M37*100</f>
        <v>148.19475856598712</v>
      </c>
    </row>
    <row r="38" spans="1:21" x14ac:dyDescent="0.25">
      <c r="A38" s="157" t="s">
        <v>149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43"/>
      <c r="L38" s="143"/>
      <c r="M38" s="143">
        <v>95898.53</v>
      </c>
      <c r="N38" s="143"/>
      <c r="O38" s="143"/>
      <c r="P38" s="143"/>
      <c r="Q38" s="143"/>
      <c r="R38" s="143"/>
      <c r="S38" s="156"/>
      <c r="T38" s="186">
        <v>75566.39</v>
      </c>
      <c r="U38" s="139">
        <f>T38/M38*100</f>
        <v>78.798277721253925</v>
      </c>
    </row>
    <row r="39" spans="1:21" x14ac:dyDescent="0.25">
      <c r="A39" s="157" t="s">
        <v>148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43"/>
      <c r="L39" s="143"/>
      <c r="M39" s="143">
        <v>0</v>
      </c>
      <c r="N39" s="143"/>
      <c r="O39" s="143"/>
      <c r="P39" s="143"/>
      <c r="Q39" s="143"/>
      <c r="R39" s="143"/>
      <c r="S39" s="156"/>
      <c r="T39" s="186">
        <v>240</v>
      </c>
      <c r="U39" s="139"/>
    </row>
    <row r="40" spans="1:21" x14ac:dyDescent="0.25">
      <c r="A40" s="157" t="s">
        <v>147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43"/>
      <c r="L40" s="143"/>
      <c r="M40" s="143">
        <v>6912.75</v>
      </c>
      <c r="N40" s="143"/>
      <c r="O40" s="143"/>
      <c r="P40" s="143"/>
      <c r="Q40" s="143"/>
      <c r="R40" s="143"/>
      <c r="S40" s="156"/>
      <c r="T40" s="186">
        <v>1500</v>
      </c>
      <c r="U40" s="139">
        <f>T40/M40*100</f>
        <v>21.699034392969512</v>
      </c>
    </row>
    <row r="41" spans="1:21" x14ac:dyDescent="0.25">
      <c r="A41" s="157" t="s">
        <v>146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43"/>
      <c r="L41" s="143"/>
      <c r="M41" s="143">
        <v>19981</v>
      </c>
      <c r="N41" s="143"/>
      <c r="O41" s="143"/>
      <c r="P41" s="143"/>
      <c r="Q41" s="143"/>
      <c r="R41" s="143"/>
      <c r="S41" s="156"/>
      <c r="T41" s="186">
        <v>11617.99</v>
      </c>
      <c r="U41" s="139">
        <f>T41/M41*100</f>
        <v>58.145187928532103</v>
      </c>
    </row>
    <row r="42" spans="1:21" x14ac:dyDescent="0.25">
      <c r="A42" s="157" t="s">
        <v>145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43"/>
      <c r="L42" s="143"/>
      <c r="M42" s="143"/>
      <c r="N42" s="143"/>
      <c r="O42" s="143"/>
      <c r="P42" s="143"/>
      <c r="Q42" s="143"/>
      <c r="R42" s="143"/>
      <c r="S42" s="156"/>
      <c r="T42" s="186">
        <v>16447</v>
      </c>
      <c r="U42" s="139"/>
    </row>
    <row r="43" spans="1:21" x14ac:dyDescent="0.25">
      <c r="A43" s="157" t="s">
        <v>144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43"/>
      <c r="L43" s="143"/>
      <c r="M43" s="143">
        <v>54667.5</v>
      </c>
      <c r="N43" s="143"/>
      <c r="O43" s="143"/>
      <c r="P43" s="143"/>
      <c r="Q43" s="143"/>
      <c r="R43" s="143"/>
      <c r="S43" s="156"/>
      <c r="T43" s="186">
        <v>37729.85</v>
      </c>
      <c r="U43" s="139">
        <f>T43/M43*100</f>
        <v>69.016966204783458</v>
      </c>
    </row>
    <row r="44" spans="1:21" x14ac:dyDescent="0.25">
      <c r="A44" s="157" t="s">
        <v>143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3"/>
      <c r="L44" s="143"/>
      <c r="M44" s="143">
        <v>167463.31</v>
      </c>
      <c r="N44" s="143"/>
      <c r="O44" s="143"/>
      <c r="P44" s="143"/>
      <c r="Q44" s="143"/>
      <c r="R44" s="143"/>
      <c r="S44" s="156"/>
      <c r="T44" s="186">
        <v>91182.19</v>
      </c>
      <c r="U44" s="139">
        <f>T44/M44*100</f>
        <v>54.449055139301862</v>
      </c>
    </row>
    <row r="45" spans="1:21" x14ac:dyDescent="0.25">
      <c r="A45" s="157" t="s">
        <v>142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43"/>
      <c r="L45" s="143"/>
      <c r="M45" s="143">
        <v>71661.61</v>
      </c>
      <c r="N45" s="143"/>
      <c r="O45" s="143"/>
      <c r="P45" s="143"/>
      <c r="Q45" s="143"/>
      <c r="R45" s="143"/>
      <c r="S45" s="156"/>
      <c r="T45" s="186">
        <v>32665.83</v>
      </c>
      <c r="U45" s="139">
        <f>T45/M45*100</f>
        <v>45.583444189992385</v>
      </c>
    </row>
    <row r="46" spans="1:21" x14ac:dyDescent="0.25">
      <c r="A46" s="157" t="s">
        <v>141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3"/>
      <c r="L46" s="143"/>
      <c r="M46" s="143">
        <v>55657.2</v>
      </c>
      <c r="N46" s="143"/>
      <c r="O46" s="143"/>
      <c r="P46" s="143"/>
      <c r="Q46" s="143"/>
      <c r="R46" s="143"/>
      <c r="S46" s="156"/>
      <c r="T46" s="186">
        <v>47219.02</v>
      </c>
      <c r="U46" s="139">
        <f>T46/M46*100</f>
        <v>84.83901453899945</v>
      </c>
    </row>
    <row r="47" spans="1:21" x14ac:dyDescent="0.25">
      <c r="A47" s="157" t="s">
        <v>140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43"/>
      <c r="L47" s="143"/>
      <c r="M47" s="143">
        <v>110469.98</v>
      </c>
      <c r="N47" s="143"/>
      <c r="O47" s="143"/>
      <c r="P47" s="143"/>
      <c r="Q47" s="143"/>
      <c r="R47" s="143"/>
      <c r="S47" s="156"/>
      <c r="T47" s="186">
        <v>74983.08</v>
      </c>
      <c r="U47" s="139">
        <f>T47/M47*100</f>
        <v>67.876431225931242</v>
      </c>
    </row>
    <row r="48" spans="1:21" x14ac:dyDescent="0.25">
      <c r="A48" s="157" t="s">
        <v>139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3"/>
      <c r="L48" s="143"/>
      <c r="M48" s="143">
        <v>13384.1</v>
      </c>
      <c r="N48" s="143"/>
      <c r="O48" s="143"/>
      <c r="P48" s="143"/>
      <c r="Q48" s="143"/>
      <c r="R48" s="143"/>
      <c r="S48" s="156"/>
      <c r="T48" s="186">
        <v>17551.89</v>
      </c>
      <c r="U48" s="139">
        <f>T48/M48*100</f>
        <v>131.13985998311429</v>
      </c>
    </row>
    <row r="49" spans="1:21" x14ac:dyDescent="0.25">
      <c r="A49" s="157" t="s">
        <v>138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43"/>
      <c r="L49" s="143"/>
      <c r="M49" s="143">
        <v>56606.78</v>
      </c>
      <c r="N49" s="143"/>
      <c r="O49" s="143"/>
      <c r="P49" s="143"/>
      <c r="Q49" s="143"/>
      <c r="R49" s="143"/>
      <c r="S49" s="156"/>
      <c r="T49" s="186">
        <v>35652</v>
      </c>
      <c r="U49" s="139">
        <f>T49/M49*100</f>
        <v>62.981854823750794</v>
      </c>
    </row>
    <row r="50" spans="1:21" x14ac:dyDescent="0.25">
      <c r="A50" s="236" t="s">
        <v>137</v>
      </c>
      <c r="B50" s="235"/>
      <c r="C50" s="235"/>
      <c r="D50" s="235"/>
      <c r="E50" s="235"/>
      <c r="F50" s="235"/>
      <c r="G50" s="235"/>
      <c r="H50" s="234"/>
      <c r="I50" s="162"/>
      <c r="J50" s="162"/>
      <c r="K50" s="161"/>
      <c r="L50" s="161"/>
      <c r="M50" s="156">
        <v>1440</v>
      </c>
      <c r="N50" s="233"/>
      <c r="O50" s="233"/>
      <c r="P50" s="233"/>
      <c r="Q50" s="233"/>
      <c r="R50" s="233"/>
      <c r="S50" s="232"/>
      <c r="T50" s="186"/>
      <c r="U50" s="139">
        <f>T50/M50*100</f>
        <v>0</v>
      </c>
    </row>
    <row r="51" spans="1:21" x14ac:dyDescent="0.25">
      <c r="A51" s="157" t="s">
        <v>136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43"/>
      <c r="L51" s="143"/>
      <c r="M51" s="143">
        <v>6804.83</v>
      </c>
      <c r="N51" s="143"/>
      <c r="O51" s="143"/>
      <c r="P51" s="143"/>
      <c r="Q51" s="143"/>
      <c r="R51" s="143"/>
      <c r="S51" s="156"/>
      <c r="T51" s="186">
        <v>3929.31</v>
      </c>
      <c r="U51" s="139">
        <f>T51/M51*100</f>
        <v>57.742956106177523</v>
      </c>
    </row>
    <row r="52" spans="1:21" x14ac:dyDescent="0.25">
      <c r="A52" s="157" t="s">
        <v>135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43"/>
      <c r="L52" s="143"/>
      <c r="M52" s="143">
        <v>73512.25</v>
      </c>
      <c r="N52" s="143"/>
      <c r="O52" s="143"/>
      <c r="P52" s="143"/>
      <c r="Q52" s="143"/>
      <c r="R52" s="143"/>
      <c r="S52" s="156"/>
      <c r="T52" s="186">
        <v>76674.36</v>
      </c>
      <c r="U52" s="139">
        <f>T52/M52*100</f>
        <v>104.30147356392982</v>
      </c>
    </row>
    <row r="53" spans="1:21" x14ac:dyDescent="0.25">
      <c r="A53" s="157" t="s">
        <v>134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43"/>
      <c r="L53" s="143"/>
      <c r="M53" s="143">
        <v>47188.73</v>
      </c>
      <c r="N53" s="143"/>
      <c r="O53" s="143"/>
      <c r="P53" s="143"/>
      <c r="Q53" s="143"/>
      <c r="R53" s="143"/>
      <c r="S53" s="156"/>
      <c r="T53" s="186">
        <v>45121.34</v>
      </c>
      <c r="U53" s="139">
        <f>T53/M53*100</f>
        <v>95.618890357930781</v>
      </c>
    </row>
    <row r="54" spans="1:21" x14ac:dyDescent="0.25">
      <c r="A54" s="157" t="s">
        <v>133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43"/>
      <c r="L54" s="143"/>
      <c r="M54" s="143"/>
      <c r="N54" s="143"/>
      <c r="O54" s="143"/>
      <c r="P54" s="143"/>
      <c r="Q54" s="143"/>
      <c r="R54" s="143"/>
      <c r="S54" s="156"/>
      <c r="T54" s="186">
        <v>0</v>
      </c>
      <c r="U54" s="139"/>
    </row>
    <row r="55" spans="1:21" x14ac:dyDescent="0.25">
      <c r="A55" s="157" t="s">
        <v>132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43"/>
      <c r="L55" s="143"/>
      <c r="M55" s="143"/>
      <c r="N55" s="143"/>
      <c r="O55" s="143"/>
      <c r="P55" s="143"/>
      <c r="Q55" s="143"/>
      <c r="R55" s="143"/>
      <c r="S55" s="156"/>
      <c r="T55" s="186">
        <v>0</v>
      </c>
      <c r="U55" s="139"/>
    </row>
    <row r="56" spans="1:21" x14ac:dyDescent="0.25">
      <c r="A56" s="157" t="s">
        <v>131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43"/>
      <c r="L56" s="143"/>
      <c r="M56" s="143">
        <v>3490</v>
      </c>
      <c r="N56" s="143"/>
      <c r="O56" s="143"/>
      <c r="P56" s="143"/>
      <c r="Q56" s="143"/>
      <c r="R56" s="143"/>
      <c r="S56" s="156"/>
      <c r="T56" s="186">
        <v>4035</v>
      </c>
      <c r="U56" s="139">
        <f>T56/M56*100</f>
        <v>115.61604584527221</v>
      </c>
    </row>
    <row r="57" spans="1:21" x14ac:dyDescent="0.25">
      <c r="A57" s="157" t="s">
        <v>130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43"/>
      <c r="L57" s="143"/>
      <c r="M57" s="143">
        <v>9259.89</v>
      </c>
      <c r="N57" s="143"/>
      <c r="O57" s="143"/>
      <c r="P57" s="143"/>
      <c r="Q57" s="143"/>
      <c r="R57" s="143"/>
      <c r="S57" s="156"/>
      <c r="T57" s="186">
        <v>9184.99</v>
      </c>
      <c r="U57" s="139">
        <f>T57/M57*100</f>
        <v>99.191135099877002</v>
      </c>
    </row>
    <row r="58" spans="1:21" x14ac:dyDescent="0.25">
      <c r="A58" s="157" t="s">
        <v>129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43"/>
      <c r="L58" s="143"/>
      <c r="M58" s="143">
        <v>1064</v>
      </c>
      <c r="N58" s="143"/>
      <c r="O58" s="143"/>
      <c r="P58" s="143"/>
      <c r="Q58" s="143"/>
      <c r="R58" s="143"/>
      <c r="S58" s="156"/>
      <c r="T58" s="186">
        <v>1107</v>
      </c>
      <c r="U58" s="139">
        <f>T58/M58*100</f>
        <v>104.04135338345866</v>
      </c>
    </row>
    <row r="59" spans="1:21" x14ac:dyDescent="0.25">
      <c r="A59" s="157" t="s">
        <v>128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43"/>
      <c r="L59" s="143"/>
      <c r="M59" s="143">
        <v>21628.89</v>
      </c>
      <c r="N59" s="143"/>
      <c r="O59" s="143"/>
      <c r="P59" s="143"/>
      <c r="Q59" s="143"/>
      <c r="R59" s="143"/>
      <c r="S59" s="156"/>
      <c r="T59" s="186">
        <v>24933.14</v>
      </c>
      <c r="U59" s="139">
        <f>T59/M59*100</f>
        <v>115.27702068853279</v>
      </c>
    </row>
    <row r="60" spans="1:21" x14ac:dyDescent="0.25">
      <c r="A60" s="157" t="s">
        <v>127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43"/>
      <c r="L60" s="143"/>
      <c r="M60" s="143">
        <v>6903.8</v>
      </c>
      <c r="N60" s="143"/>
      <c r="O60" s="143"/>
      <c r="P60" s="143"/>
      <c r="Q60" s="143"/>
      <c r="R60" s="143"/>
      <c r="S60" s="156"/>
      <c r="T60" s="186">
        <v>8922</v>
      </c>
      <c r="U60" s="139">
        <f>T60/M60*100</f>
        <v>129.23317593209535</v>
      </c>
    </row>
    <row r="61" spans="1:21" x14ac:dyDescent="0.25">
      <c r="A61" s="157" t="s">
        <v>126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43"/>
      <c r="L61" s="143"/>
      <c r="M61" s="143">
        <v>20584.27</v>
      </c>
      <c r="N61" s="143"/>
      <c r="O61" s="143"/>
      <c r="P61" s="143"/>
      <c r="Q61" s="143"/>
      <c r="R61" s="143"/>
      <c r="S61" s="156"/>
      <c r="T61" s="186">
        <v>9316.02</v>
      </c>
      <c r="U61" s="139">
        <f>T61/M61*100</f>
        <v>45.257956682457042</v>
      </c>
    </row>
    <row r="62" spans="1:21" x14ac:dyDescent="0.25">
      <c r="A62" s="157" t="s">
        <v>125</v>
      </c>
      <c r="B62" s="157"/>
      <c r="C62" s="157"/>
      <c r="D62" s="157"/>
      <c r="E62" s="157"/>
      <c r="F62" s="157"/>
      <c r="G62" s="157"/>
      <c r="H62" s="157"/>
      <c r="I62" s="157"/>
      <c r="J62" s="157"/>
      <c r="K62" s="143"/>
      <c r="L62" s="143"/>
      <c r="M62" s="143">
        <v>152694.46</v>
      </c>
      <c r="N62" s="143"/>
      <c r="O62" s="143"/>
      <c r="P62" s="143"/>
      <c r="Q62" s="143"/>
      <c r="R62" s="143"/>
      <c r="S62" s="156"/>
      <c r="T62" s="186">
        <v>132798.52000000002</v>
      </c>
      <c r="U62" s="139">
        <f>T62/M62*100</f>
        <v>86.97009701596248</v>
      </c>
    </row>
    <row r="63" spans="1:21" x14ac:dyDescent="0.25">
      <c r="A63" s="165" t="s">
        <v>124</v>
      </c>
      <c r="B63" s="164"/>
      <c r="C63" s="164"/>
      <c r="D63" s="164"/>
      <c r="E63" s="164"/>
      <c r="F63" s="164"/>
      <c r="G63" s="164"/>
      <c r="H63" s="163"/>
      <c r="I63" s="162"/>
      <c r="J63" s="162"/>
      <c r="K63" s="161"/>
      <c r="L63" s="161"/>
      <c r="M63" s="156">
        <v>1428.5</v>
      </c>
      <c r="N63" s="233"/>
      <c r="O63" s="233"/>
      <c r="P63" s="233"/>
      <c r="Q63" s="233"/>
      <c r="R63" s="233"/>
      <c r="S63" s="232"/>
      <c r="T63" s="186"/>
      <c r="U63" s="139">
        <f>T63/M63*100</f>
        <v>0</v>
      </c>
    </row>
    <row r="64" spans="1:21" x14ac:dyDescent="0.25">
      <c r="A64" s="165" t="s">
        <v>123</v>
      </c>
      <c r="B64" s="164"/>
      <c r="C64" s="164"/>
      <c r="D64" s="164"/>
      <c r="E64" s="164"/>
      <c r="F64" s="164"/>
      <c r="G64" s="164"/>
      <c r="H64" s="163"/>
      <c r="I64" s="162"/>
      <c r="J64" s="162"/>
      <c r="K64" s="161"/>
      <c r="L64" s="161"/>
      <c r="M64" s="156">
        <v>981</v>
      </c>
      <c r="N64" s="233"/>
      <c r="O64" s="233"/>
      <c r="P64" s="233"/>
      <c r="Q64" s="233"/>
      <c r="R64" s="233"/>
      <c r="S64" s="232"/>
      <c r="T64" s="186"/>
      <c r="U64" s="139">
        <f>T64/M64*100</f>
        <v>0</v>
      </c>
    </row>
    <row r="65" spans="1:27" x14ac:dyDescent="0.25">
      <c r="A65" s="157" t="s">
        <v>122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43"/>
      <c r="L65" s="143"/>
      <c r="M65" s="143">
        <v>101716.65</v>
      </c>
      <c r="N65" s="143"/>
      <c r="O65" s="143"/>
      <c r="P65" s="143"/>
      <c r="Q65" s="143"/>
      <c r="R65" s="143"/>
      <c r="S65" s="156"/>
      <c r="T65" s="186">
        <v>211595.8</v>
      </c>
      <c r="U65" s="139">
        <f>T65/M65*100</f>
        <v>208.0247432450833</v>
      </c>
    </row>
    <row r="66" spans="1:27" x14ac:dyDescent="0.25">
      <c r="A66" s="165" t="s">
        <v>121</v>
      </c>
      <c r="B66" s="164"/>
      <c r="C66" s="164"/>
      <c r="D66" s="164"/>
      <c r="E66" s="164"/>
      <c r="F66" s="164"/>
      <c r="G66" s="164"/>
      <c r="H66" s="163"/>
      <c r="I66" s="162"/>
      <c r="J66" s="162"/>
      <c r="K66" s="161"/>
      <c r="L66" s="161"/>
      <c r="M66" s="231">
        <v>1590</v>
      </c>
      <c r="N66" s="230"/>
      <c r="O66" s="230"/>
      <c r="P66" s="230"/>
      <c r="Q66" s="230"/>
      <c r="R66" s="230"/>
      <c r="S66" s="229"/>
      <c r="T66" s="186"/>
      <c r="U66" s="139">
        <f>T66/M66*100</f>
        <v>0</v>
      </c>
    </row>
    <row r="67" spans="1:27" x14ac:dyDescent="0.25">
      <c r="A67" s="157" t="s">
        <v>120</v>
      </c>
      <c r="B67" s="157"/>
      <c r="C67" s="157"/>
      <c r="D67" s="157"/>
      <c r="E67" s="157"/>
      <c r="F67" s="157"/>
      <c r="G67" s="157"/>
      <c r="H67" s="157"/>
      <c r="I67" s="157"/>
      <c r="J67" s="157"/>
      <c r="K67" s="143"/>
      <c r="L67" s="143"/>
      <c r="M67" s="143">
        <v>11360.4</v>
      </c>
      <c r="N67" s="143"/>
      <c r="O67" s="143"/>
      <c r="P67" s="143"/>
      <c r="Q67" s="143"/>
      <c r="R67" s="143"/>
      <c r="S67" s="156"/>
      <c r="T67" s="186">
        <v>12149.19</v>
      </c>
      <c r="U67" s="139">
        <f>T67/M67*100</f>
        <v>106.94332946023029</v>
      </c>
    </row>
    <row r="68" spans="1:27" x14ac:dyDescent="0.25">
      <c r="A68" s="157" t="s">
        <v>119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43"/>
      <c r="L68" s="143"/>
      <c r="M68" s="143">
        <v>115262.03</v>
      </c>
      <c r="N68" s="143"/>
      <c r="O68" s="143"/>
      <c r="P68" s="143"/>
      <c r="Q68" s="143"/>
      <c r="R68" s="143"/>
      <c r="S68" s="156"/>
      <c r="T68" s="186">
        <v>166410.66</v>
      </c>
      <c r="U68" s="139">
        <f>T68/M68*100</f>
        <v>144.37595798026462</v>
      </c>
    </row>
    <row r="69" spans="1:27" x14ac:dyDescent="0.25">
      <c r="A69" s="157" t="s">
        <v>118</v>
      </c>
      <c r="B69" s="157"/>
      <c r="C69" s="157"/>
      <c r="D69" s="157"/>
      <c r="E69" s="157"/>
      <c r="F69" s="157"/>
      <c r="G69" s="157"/>
      <c r="H69" s="157"/>
      <c r="I69" s="157"/>
      <c r="J69" s="157"/>
      <c r="K69" s="143"/>
      <c r="L69" s="143"/>
      <c r="M69" s="143">
        <v>462</v>
      </c>
      <c r="N69" s="143"/>
      <c r="O69" s="143"/>
      <c r="P69" s="143"/>
      <c r="Q69" s="143"/>
      <c r="R69" s="143"/>
      <c r="S69" s="156"/>
      <c r="T69" s="186">
        <v>2997</v>
      </c>
      <c r="U69" s="139">
        <f>T69/M69*100</f>
        <v>648.7012987012987</v>
      </c>
    </row>
    <row r="70" spans="1:27" x14ac:dyDescent="0.25">
      <c r="A70" s="157" t="s">
        <v>117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89"/>
      <c r="L70" s="189"/>
      <c r="M70" s="189">
        <v>22647.1</v>
      </c>
      <c r="N70" s="189"/>
      <c r="O70" s="189"/>
      <c r="P70" s="189"/>
      <c r="Q70" s="189"/>
      <c r="R70" s="189"/>
      <c r="S70" s="188"/>
      <c r="T70" s="186">
        <v>18910.77</v>
      </c>
      <c r="U70" s="139">
        <f>T70/M70*100</f>
        <v>83.501949476974985</v>
      </c>
    </row>
    <row r="71" spans="1:27" x14ac:dyDescent="0.25">
      <c r="A71" s="190" t="s">
        <v>116</v>
      </c>
      <c r="B71" s="190"/>
      <c r="C71" s="190"/>
      <c r="D71" s="190"/>
      <c r="E71" s="190"/>
      <c r="F71" s="190"/>
      <c r="G71" s="190"/>
      <c r="H71" s="190"/>
      <c r="I71" s="190"/>
      <c r="J71" s="228"/>
      <c r="K71" s="227"/>
      <c r="L71" s="227"/>
      <c r="M71" s="227">
        <v>164710.25</v>
      </c>
      <c r="N71" s="227"/>
      <c r="O71" s="227"/>
      <c r="P71" s="227"/>
      <c r="Q71" s="227"/>
      <c r="R71" s="227"/>
      <c r="S71" s="227"/>
      <c r="T71" s="226">
        <v>426219.59</v>
      </c>
      <c r="U71" s="139">
        <f>T71/M71*100</f>
        <v>258.76931763505917</v>
      </c>
    </row>
    <row r="72" spans="1:27" x14ac:dyDescent="0.25">
      <c r="A72" s="225" t="s">
        <v>115</v>
      </c>
      <c r="B72" s="224"/>
      <c r="C72" s="224"/>
      <c r="D72" s="224"/>
      <c r="E72" s="224"/>
      <c r="F72" s="224"/>
      <c r="G72" s="224"/>
      <c r="H72" s="223"/>
      <c r="I72" s="222"/>
      <c r="J72" s="222"/>
      <c r="K72" s="221"/>
      <c r="L72" s="221"/>
      <c r="M72" s="220">
        <v>47.67</v>
      </c>
      <c r="N72" s="219"/>
      <c r="O72" s="219"/>
      <c r="P72" s="219"/>
      <c r="Q72" s="219"/>
      <c r="R72" s="219"/>
      <c r="S72" s="218"/>
      <c r="T72" s="186"/>
      <c r="U72" s="139">
        <f>T72/M72*100</f>
        <v>0</v>
      </c>
    </row>
    <row r="73" spans="1:27" x14ac:dyDescent="0.25">
      <c r="A73" s="217"/>
      <c r="B73" s="216"/>
      <c r="C73" s="216"/>
      <c r="D73" s="216"/>
      <c r="E73" s="216"/>
      <c r="F73" s="216"/>
      <c r="G73" s="216"/>
      <c r="H73" s="215"/>
      <c r="I73" s="214"/>
      <c r="J73" s="214"/>
      <c r="K73" s="213"/>
      <c r="L73" s="213"/>
      <c r="M73" s="212"/>
      <c r="N73" s="211"/>
      <c r="O73" s="211"/>
      <c r="P73" s="211"/>
      <c r="Q73" s="211"/>
      <c r="R73" s="211"/>
      <c r="S73" s="210"/>
      <c r="T73" s="186"/>
      <c r="U73" s="139"/>
    </row>
    <row r="74" spans="1:27" x14ac:dyDescent="0.25">
      <c r="A74" s="209" t="s">
        <v>49</v>
      </c>
      <c r="B74" s="208"/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1">
        <f>SUM(M21:M73)</f>
        <v>2000815.5799999998</v>
      </c>
      <c r="N74" s="200"/>
      <c r="O74" s="200"/>
      <c r="P74" s="200"/>
      <c r="Q74" s="200"/>
      <c r="R74" s="200"/>
      <c r="S74" s="200"/>
      <c r="T74" s="207">
        <f>SUM(T21:T71)</f>
        <v>2347995.56</v>
      </c>
      <c r="U74" s="139">
        <f>T74/M74*100</f>
        <v>117.35192305929567</v>
      </c>
      <c r="Y74" s="39"/>
    </row>
    <row r="75" spans="1:27" ht="15" customHeight="1" x14ac:dyDescent="0.25">
      <c r="A75" s="206" t="s">
        <v>114</v>
      </c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178"/>
      <c r="U75" s="145"/>
    </row>
    <row r="76" spans="1:27" x14ac:dyDescent="0.25">
      <c r="A76" s="157" t="s">
        <v>113</v>
      </c>
      <c r="B76" s="157"/>
      <c r="C76" s="157"/>
      <c r="D76" s="157"/>
      <c r="E76" s="157"/>
      <c r="F76" s="157"/>
      <c r="G76" s="157"/>
      <c r="H76" s="157"/>
      <c r="I76" s="157"/>
      <c r="J76" s="157"/>
      <c r="K76" s="143"/>
      <c r="L76" s="143"/>
      <c r="M76" s="143">
        <v>203855.54</v>
      </c>
      <c r="N76" s="143"/>
      <c r="O76" s="143"/>
      <c r="P76" s="143"/>
      <c r="Q76" s="143"/>
      <c r="R76" s="143"/>
      <c r="S76" s="156"/>
      <c r="T76" s="110">
        <v>221565.5</v>
      </c>
      <c r="U76" s="139">
        <f>T76/M76*100</f>
        <v>108.68750488703913</v>
      </c>
    </row>
    <row r="77" spans="1:27" x14ac:dyDescent="0.25">
      <c r="A77" s="157" t="s">
        <v>112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43"/>
      <c r="L77" s="143"/>
      <c r="M77" s="143">
        <v>13604.53</v>
      </c>
      <c r="N77" s="143"/>
      <c r="O77" s="143"/>
      <c r="P77" s="143"/>
      <c r="Q77" s="143"/>
      <c r="R77" s="143"/>
      <c r="S77" s="156"/>
      <c r="T77" s="110">
        <v>11454.11</v>
      </c>
      <c r="U77" s="139">
        <f>T77/M77*100</f>
        <v>84.193353243368193</v>
      </c>
    </row>
    <row r="78" spans="1:27" x14ac:dyDescent="0.25">
      <c r="A78" s="157" t="s">
        <v>111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43"/>
      <c r="L78" s="143"/>
      <c r="M78" s="143">
        <v>17921.73</v>
      </c>
      <c r="N78" s="143"/>
      <c r="O78" s="143"/>
      <c r="P78" s="143"/>
      <c r="Q78" s="143"/>
      <c r="R78" s="143"/>
      <c r="S78" s="156"/>
      <c r="T78" s="110">
        <v>15627.3</v>
      </c>
      <c r="U78" s="139">
        <f>T78/M78*100</f>
        <v>87.19749711662881</v>
      </c>
    </row>
    <row r="79" spans="1:27" x14ac:dyDescent="0.25">
      <c r="A79" s="157" t="s">
        <v>110</v>
      </c>
      <c r="B79" s="157"/>
      <c r="C79" s="157"/>
      <c r="D79" s="157"/>
      <c r="E79" s="157"/>
      <c r="F79" s="157"/>
      <c r="G79" s="157"/>
      <c r="H79" s="157"/>
      <c r="I79" s="157"/>
      <c r="J79" s="157"/>
      <c r="K79" s="143"/>
      <c r="L79" s="143"/>
      <c r="M79" s="189">
        <v>6893.56</v>
      </c>
      <c r="N79" s="189"/>
      <c r="O79" s="189"/>
      <c r="P79" s="143"/>
      <c r="Q79" s="143"/>
      <c r="R79" s="143"/>
      <c r="S79" s="156"/>
      <c r="T79" s="110">
        <v>5853.49</v>
      </c>
      <c r="U79" s="139">
        <f>T79/M79*100</f>
        <v>84.912440016479138</v>
      </c>
      <c r="AA79" s="204"/>
    </row>
    <row r="80" spans="1:27" x14ac:dyDescent="0.25">
      <c r="A80" s="157" t="s">
        <v>109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43"/>
      <c r="L80" s="143"/>
      <c r="M80" s="189">
        <v>0</v>
      </c>
      <c r="N80" s="189"/>
      <c r="O80" s="189"/>
      <c r="P80" s="189"/>
      <c r="Q80" s="189"/>
      <c r="R80" s="189"/>
      <c r="S80" s="188"/>
      <c r="T80" s="110">
        <v>7392.4</v>
      </c>
      <c r="U80" s="139"/>
    </row>
    <row r="81" spans="1:21" x14ac:dyDescent="0.25">
      <c r="A81" s="203" t="s">
        <v>49</v>
      </c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1">
        <f>SUM(M76:M80)</f>
        <v>242275.36000000002</v>
      </c>
      <c r="N81" s="200"/>
      <c r="O81" s="200"/>
      <c r="P81" s="200"/>
      <c r="Q81" s="200"/>
      <c r="R81" s="200"/>
      <c r="S81" s="200"/>
      <c r="T81" s="199">
        <f>SUM(T76:T80)</f>
        <v>261892.79999999996</v>
      </c>
      <c r="U81" s="139">
        <f>T81/M81*100</f>
        <v>108.09716679401484</v>
      </c>
    </row>
    <row r="82" spans="1:21" ht="15" customHeight="1" x14ac:dyDescent="0.25">
      <c r="A82" s="198" t="s">
        <v>108</v>
      </c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78"/>
      <c r="U82" s="145"/>
    </row>
    <row r="83" spans="1:21" ht="15" customHeight="1" x14ac:dyDescent="0.25">
      <c r="A83" s="197" t="s">
        <v>107</v>
      </c>
      <c r="B83" s="196"/>
      <c r="C83" s="196"/>
      <c r="D83" s="196"/>
      <c r="E83" s="196"/>
      <c r="F83" s="196"/>
      <c r="G83" s="196"/>
      <c r="H83" s="195"/>
      <c r="I83" s="194"/>
      <c r="J83" s="194"/>
      <c r="K83" s="194"/>
      <c r="L83" s="194"/>
      <c r="M83" s="193">
        <v>76377</v>
      </c>
      <c r="N83" s="193"/>
      <c r="O83" s="193"/>
      <c r="P83" s="193"/>
      <c r="Q83" s="193"/>
      <c r="R83" s="193"/>
      <c r="S83" s="193"/>
      <c r="T83" s="192"/>
      <c r="U83" s="139">
        <f>T83/M83*100</f>
        <v>0</v>
      </c>
    </row>
    <row r="84" spans="1:21" x14ac:dyDescent="0.25">
      <c r="A84" s="173" t="s">
        <v>106</v>
      </c>
      <c r="B84" s="173"/>
      <c r="C84" s="173"/>
      <c r="D84" s="173"/>
      <c r="E84" s="173"/>
      <c r="F84" s="173"/>
      <c r="G84" s="173"/>
      <c r="H84" s="173"/>
      <c r="I84" s="173"/>
      <c r="J84" s="173"/>
      <c r="K84" s="172"/>
      <c r="L84" s="172"/>
      <c r="M84" s="172">
        <v>354456.09</v>
      </c>
      <c r="N84" s="172"/>
      <c r="O84" s="172"/>
      <c r="P84" s="172"/>
      <c r="Q84" s="172"/>
      <c r="R84" s="172"/>
      <c r="S84" s="191"/>
      <c r="T84" s="186">
        <v>320983.88</v>
      </c>
      <c r="U84" s="139">
        <f>T84/M84*100</f>
        <v>90.55674004641871</v>
      </c>
    </row>
    <row r="85" spans="1:21" x14ac:dyDescent="0.25">
      <c r="A85" s="157" t="s">
        <v>105</v>
      </c>
      <c r="B85" s="157"/>
      <c r="C85" s="157"/>
      <c r="D85" s="157"/>
      <c r="E85" s="157"/>
      <c r="F85" s="157"/>
      <c r="G85" s="157"/>
      <c r="H85" s="157"/>
      <c r="I85" s="157"/>
      <c r="J85" s="157"/>
      <c r="K85" s="143"/>
      <c r="L85" s="143"/>
      <c r="M85" s="143">
        <v>292806.3</v>
      </c>
      <c r="N85" s="143"/>
      <c r="O85" s="143"/>
      <c r="P85" s="143"/>
      <c r="Q85" s="143"/>
      <c r="R85" s="143"/>
      <c r="S85" s="156"/>
      <c r="T85" s="186">
        <v>304076.75</v>
      </c>
      <c r="U85" s="139">
        <f>T85/M85*100</f>
        <v>103.84911458530777</v>
      </c>
    </row>
    <row r="86" spans="1:21" x14ac:dyDescent="0.25">
      <c r="A86" s="157" t="s">
        <v>104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43"/>
      <c r="L86" s="143"/>
      <c r="M86" s="189">
        <v>20630</v>
      </c>
      <c r="N86" s="189"/>
      <c r="O86" s="189"/>
      <c r="P86" s="189"/>
      <c r="Q86" s="189"/>
      <c r="R86" s="189"/>
      <c r="S86" s="188"/>
      <c r="T86" s="186">
        <v>17280</v>
      </c>
      <c r="U86" s="139">
        <f>T86/M86*100</f>
        <v>83.761512360639841</v>
      </c>
    </row>
    <row r="87" spans="1:21" x14ac:dyDescent="0.25">
      <c r="A87" s="190" t="s">
        <v>103</v>
      </c>
      <c r="B87" s="190"/>
      <c r="C87" s="190"/>
      <c r="D87" s="190"/>
      <c r="E87" s="190"/>
      <c r="F87" s="190"/>
      <c r="G87" s="190"/>
      <c r="H87" s="190"/>
      <c r="I87" s="190"/>
      <c r="J87" s="190"/>
      <c r="K87" s="189"/>
      <c r="L87" s="188"/>
      <c r="M87" s="187">
        <v>12326.65</v>
      </c>
      <c r="N87" s="187"/>
      <c r="O87" s="187"/>
      <c r="P87" s="187"/>
      <c r="Q87" s="187"/>
      <c r="R87" s="187"/>
      <c r="S87" s="187"/>
      <c r="T87" s="186">
        <v>241350.31</v>
      </c>
      <c r="U87" s="139">
        <f>T87/M87*100</f>
        <v>1957.9554055643666</v>
      </c>
    </row>
    <row r="88" spans="1:21" x14ac:dyDescent="0.25">
      <c r="A88" s="185" t="s">
        <v>49</v>
      </c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3">
        <f>SUM(M83:M87)</f>
        <v>756596.04</v>
      </c>
      <c r="N88" s="182"/>
      <c r="O88" s="182"/>
      <c r="P88" s="182"/>
      <c r="Q88" s="182"/>
      <c r="R88" s="182"/>
      <c r="S88" s="182"/>
      <c r="T88" s="181">
        <f>T84+T85+T86+T87</f>
        <v>883690.94</v>
      </c>
      <c r="U88" s="139">
        <f>T88/M88*100</f>
        <v>116.79825075478848</v>
      </c>
    </row>
    <row r="89" spans="1:21" ht="15" customHeight="1" x14ac:dyDescent="0.25">
      <c r="A89" s="180" t="s">
        <v>102</v>
      </c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8"/>
      <c r="U89" s="145"/>
    </row>
    <row r="90" spans="1:21" ht="15" customHeight="1" x14ac:dyDescent="0.25">
      <c r="A90" s="177" t="s">
        <v>101</v>
      </c>
      <c r="B90" s="177"/>
      <c r="C90" s="177"/>
      <c r="D90" s="177"/>
      <c r="E90" s="177"/>
      <c r="F90" s="177"/>
      <c r="G90" s="177"/>
      <c r="H90" s="177"/>
      <c r="I90" s="176"/>
      <c r="J90" s="176"/>
      <c r="K90" s="176"/>
      <c r="L90" s="176"/>
      <c r="M90" s="175">
        <v>58667.8</v>
      </c>
      <c r="N90" s="175"/>
      <c r="O90" s="175"/>
      <c r="P90" s="175"/>
      <c r="Q90" s="175"/>
      <c r="R90" s="175"/>
      <c r="S90" s="175"/>
      <c r="T90" s="174"/>
      <c r="U90" s="139">
        <f>T90/M90*100</f>
        <v>0</v>
      </c>
    </row>
    <row r="91" spans="1:21" x14ac:dyDescent="0.25">
      <c r="A91" s="173" t="s">
        <v>100</v>
      </c>
      <c r="B91" s="173"/>
      <c r="C91" s="173"/>
      <c r="D91" s="173"/>
      <c r="E91" s="173"/>
      <c r="F91" s="173"/>
      <c r="G91" s="173"/>
      <c r="H91" s="173"/>
      <c r="I91" s="173"/>
      <c r="J91" s="173"/>
      <c r="K91" s="172"/>
      <c r="L91" s="172"/>
      <c r="M91" s="171">
        <v>42499.97</v>
      </c>
      <c r="N91" s="171"/>
      <c r="O91" s="171"/>
      <c r="P91" s="171"/>
      <c r="Q91" s="171"/>
      <c r="R91" s="171"/>
      <c r="S91" s="170"/>
      <c r="T91" s="169">
        <v>74325.5</v>
      </c>
      <c r="U91" s="139">
        <f>T91/M91*100</f>
        <v>174.88365285904908</v>
      </c>
    </row>
    <row r="92" spans="1:21" x14ac:dyDescent="0.25">
      <c r="A92" s="157" t="s">
        <v>99</v>
      </c>
      <c r="B92" s="157"/>
      <c r="C92" s="157"/>
      <c r="D92" s="157"/>
      <c r="E92" s="157"/>
      <c r="F92" s="157"/>
      <c r="G92" s="157"/>
      <c r="H92" s="157"/>
      <c r="I92" s="157"/>
      <c r="J92" s="157"/>
      <c r="K92" s="143"/>
      <c r="L92" s="143"/>
      <c r="M92" s="166">
        <v>123857.54</v>
      </c>
      <c r="N92" s="166"/>
      <c r="O92" s="166"/>
      <c r="P92" s="166"/>
      <c r="Q92" s="166"/>
      <c r="R92" s="166"/>
      <c r="S92" s="160"/>
      <c r="T92" s="155">
        <v>8960</v>
      </c>
      <c r="U92" s="139">
        <f>T92/M92*100</f>
        <v>7.2341175192079552</v>
      </c>
    </row>
    <row r="93" spans="1:21" x14ac:dyDescent="0.25">
      <c r="A93" s="165" t="s">
        <v>98</v>
      </c>
      <c r="B93" s="164"/>
      <c r="C93" s="164"/>
      <c r="D93" s="164"/>
      <c r="E93" s="164"/>
      <c r="F93" s="164"/>
      <c r="G93" s="164"/>
      <c r="H93" s="163"/>
      <c r="I93" s="162"/>
      <c r="J93" s="162"/>
      <c r="K93" s="161"/>
      <c r="L93" s="161"/>
      <c r="M93" s="160">
        <v>23253.42</v>
      </c>
      <c r="N93" s="159"/>
      <c r="O93" s="159"/>
      <c r="P93" s="159"/>
      <c r="Q93" s="159"/>
      <c r="R93" s="159"/>
      <c r="S93" s="158"/>
      <c r="T93" s="155"/>
      <c r="U93" s="139">
        <f>T93/M93*100</f>
        <v>0</v>
      </c>
    </row>
    <row r="94" spans="1:21" x14ac:dyDescent="0.25">
      <c r="A94" s="165" t="s">
        <v>97</v>
      </c>
      <c r="B94" s="164"/>
      <c r="C94" s="164"/>
      <c r="D94" s="164"/>
      <c r="E94" s="164"/>
      <c r="F94" s="164"/>
      <c r="G94" s="164"/>
      <c r="H94" s="163"/>
      <c r="I94" s="162"/>
      <c r="J94" s="162"/>
      <c r="K94" s="161"/>
      <c r="L94" s="161"/>
      <c r="M94" s="160">
        <v>5000</v>
      </c>
      <c r="N94" s="159"/>
      <c r="O94" s="159"/>
      <c r="P94" s="159"/>
      <c r="Q94" s="159"/>
      <c r="R94" s="159"/>
      <c r="S94" s="158"/>
      <c r="T94" s="155"/>
      <c r="U94" s="139">
        <f>T94/M94*100</f>
        <v>0</v>
      </c>
    </row>
    <row r="95" spans="1:21" x14ac:dyDescent="0.25">
      <c r="A95" s="157" t="s">
        <v>96</v>
      </c>
      <c r="B95" s="157"/>
      <c r="C95" s="157"/>
      <c r="D95" s="157"/>
      <c r="E95" s="157"/>
      <c r="F95" s="157"/>
      <c r="G95" s="157"/>
      <c r="H95" s="157"/>
      <c r="I95" s="157"/>
      <c r="J95" s="157"/>
      <c r="K95" s="143"/>
      <c r="L95" s="143"/>
      <c r="M95" s="166">
        <v>10500</v>
      </c>
      <c r="N95" s="166"/>
      <c r="O95" s="166"/>
      <c r="P95" s="166"/>
      <c r="Q95" s="166"/>
      <c r="R95" s="166"/>
      <c r="S95" s="160"/>
      <c r="T95" s="155">
        <v>20000</v>
      </c>
      <c r="U95" s="139">
        <f>T95/M95*100</f>
        <v>190.47619047619045</v>
      </c>
    </row>
    <row r="96" spans="1:21" x14ac:dyDescent="0.25">
      <c r="A96" s="157" t="s">
        <v>95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43"/>
      <c r="L96" s="143"/>
      <c r="M96" s="166">
        <v>0</v>
      </c>
      <c r="N96" s="166"/>
      <c r="O96" s="166"/>
      <c r="P96" s="166"/>
      <c r="Q96" s="166"/>
      <c r="R96" s="166"/>
      <c r="S96" s="160"/>
      <c r="T96" s="155">
        <v>4214.25</v>
      </c>
      <c r="U96" s="139"/>
    </row>
    <row r="97" spans="1:21" x14ac:dyDescent="0.25">
      <c r="A97" s="157" t="s">
        <v>94</v>
      </c>
      <c r="B97" s="157"/>
      <c r="C97" s="157"/>
      <c r="D97" s="157"/>
      <c r="E97" s="157"/>
      <c r="F97" s="157"/>
      <c r="G97" s="157"/>
      <c r="H97" s="157"/>
      <c r="I97" s="157"/>
      <c r="J97" s="157"/>
      <c r="K97" s="143"/>
      <c r="L97" s="143"/>
      <c r="M97" s="166">
        <v>77222.28</v>
      </c>
      <c r="N97" s="166"/>
      <c r="O97" s="166"/>
      <c r="P97" s="166"/>
      <c r="Q97" s="166"/>
      <c r="R97" s="166"/>
      <c r="S97" s="160"/>
      <c r="T97" s="155">
        <v>22702.04</v>
      </c>
      <c r="U97" s="139">
        <f>T97/M97*100</f>
        <v>29.398303184003378</v>
      </c>
    </row>
    <row r="98" spans="1:21" x14ac:dyDescent="0.25">
      <c r="A98" s="157" t="s">
        <v>93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43"/>
      <c r="L98" s="143"/>
      <c r="M98" s="166">
        <v>157592.12</v>
      </c>
      <c r="N98" s="166"/>
      <c r="O98" s="166"/>
      <c r="P98" s="166"/>
      <c r="Q98" s="166"/>
      <c r="R98" s="166"/>
      <c r="S98" s="160"/>
      <c r="T98" s="155">
        <v>23470</v>
      </c>
      <c r="U98" s="139">
        <f>T98/M98*100</f>
        <v>14.892876623526607</v>
      </c>
    </row>
    <row r="99" spans="1:21" x14ac:dyDescent="0.25">
      <c r="A99" s="157" t="s">
        <v>92</v>
      </c>
      <c r="B99" s="157"/>
      <c r="C99" s="157"/>
      <c r="D99" s="157"/>
      <c r="E99" s="157"/>
      <c r="F99" s="157"/>
      <c r="G99" s="157"/>
      <c r="H99" s="157"/>
      <c r="I99" s="157"/>
      <c r="J99" s="157"/>
      <c r="K99" s="143"/>
      <c r="L99" s="143"/>
      <c r="M99" s="166">
        <v>646146.76</v>
      </c>
      <c r="N99" s="166"/>
      <c r="O99" s="166"/>
      <c r="P99" s="166"/>
      <c r="Q99" s="166"/>
      <c r="R99" s="166"/>
      <c r="S99" s="160"/>
      <c r="T99" s="155">
        <v>1480327.14</v>
      </c>
      <c r="U99" s="139">
        <f>T99/M99*100</f>
        <v>229.10076032881443</v>
      </c>
    </row>
    <row r="100" spans="1:21" x14ac:dyDescent="0.25">
      <c r="A100" s="157" t="s">
        <v>91</v>
      </c>
      <c r="B100" s="157"/>
      <c r="C100" s="157"/>
      <c r="D100" s="157"/>
      <c r="E100" s="157"/>
      <c r="F100" s="157"/>
      <c r="G100" s="157"/>
      <c r="H100" s="157"/>
      <c r="I100" s="157"/>
      <c r="J100" s="157"/>
      <c r="K100" s="143"/>
      <c r="L100" s="143"/>
      <c r="M100" s="166">
        <v>138579.70000000001</v>
      </c>
      <c r="N100" s="166"/>
      <c r="O100" s="166"/>
      <c r="P100" s="166"/>
      <c r="Q100" s="166"/>
      <c r="R100" s="166"/>
      <c r="S100" s="160"/>
      <c r="T100" s="155">
        <v>60999.7</v>
      </c>
      <c r="U100" s="139">
        <f>T100/M100*100</f>
        <v>44.01777460912384</v>
      </c>
    </row>
    <row r="101" spans="1:21" x14ac:dyDescent="0.25">
      <c r="A101" s="157" t="s">
        <v>90</v>
      </c>
      <c r="B101" s="157"/>
      <c r="C101" s="157"/>
      <c r="D101" s="157"/>
      <c r="E101" s="157"/>
      <c r="F101" s="157"/>
      <c r="G101" s="157"/>
      <c r="H101" s="157"/>
      <c r="I101" s="157"/>
      <c r="J101" s="157"/>
      <c r="K101" s="143"/>
      <c r="L101" s="143"/>
      <c r="M101" s="166">
        <v>259063.71</v>
      </c>
      <c r="N101" s="166"/>
      <c r="O101" s="166"/>
      <c r="P101" s="166"/>
      <c r="Q101" s="166"/>
      <c r="R101" s="166"/>
      <c r="S101" s="160"/>
      <c r="T101" s="155">
        <v>72736.61</v>
      </c>
      <c r="U101" s="139">
        <f>T101/M101*100</f>
        <v>28.076726763466798</v>
      </c>
    </row>
    <row r="102" spans="1:21" x14ac:dyDescent="0.25">
      <c r="A102" s="165" t="s">
        <v>89</v>
      </c>
      <c r="B102" s="164"/>
      <c r="C102" s="164"/>
      <c r="D102" s="164"/>
      <c r="E102" s="164"/>
      <c r="F102" s="164"/>
      <c r="G102" s="164"/>
      <c r="H102" s="163"/>
      <c r="I102" s="162"/>
      <c r="J102" s="162"/>
      <c r="K102" s="161"/>
      <c r="L102" s="161"/>
      <c r="M102" s="168">
        <v>160000</v>
      </c>
      <c r="N102" s="167"/>
      <c r="O102" s="167"/>
      <c r="P102" s="167"/>
      <c r="Q102" s="167"/>
      <c r="R102" s="167"/>
      <c r="S102" s="167"/>
      <c r="T102" s="155"/>
      <c r="U102" s="139">
        <f>T102/M102*100</f>
        <v>0</v>
      </c>
    </row>
    <row r="103" spans="1:21" x14ac:dyDescent="0.25">
      <c r="A103" s="165" t="s">
        <v>88</v>
      </c>
      <c r="B103" s="164"/>
      <c r="C103" s="164"/>
      <c r="D103" s="164"/>
      <c r="E103" s="164"/>
      <c r="F103" s="164"/>
      <c r="G103" s="164"/>
      <c r="H103" s="163"/>
      <c r="I103" s="162"/>
      <c r="J103" s="162"/>
      <c r="K103" s="161"/>
      <c r="L103" s="161"/>
      <c r="M103" s="160">
        <v>18206.09</v>
      </c>
      <c r="N103" s="159"/>
      <c r="O103" s="159"/>
      <c r="P103" s="159"/>
      <c r="Q103" s="159"/>
      <c r="R103" s="159"/>
      <c r="S103" s="158"/>
      <c r="T103" s="155"/>
      <c r="U103" s="139">
        <f>T103/M103*100</f>
        <v>0</v>
      </c>
    </row>
    <row r="104" spans="1:21" x14ac:dyDescent="0.25">
      <c r="A104" s="157" t="s">
        <v>87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43"/>
      <c r="L104" s="143"/>
      <c r="M104" s="166">
        <v>14897</v>
      </c>
      <c r="N104" s="166"/>
      <c r="O104" s="166"/>
      <c r="P104" s="166"/>
      <c r="Q104" s="166"/>
      <c r="R104" s="166"/>
      <c r="S104" s="160"/>
      <c r="T104" s="155">
        <v>18294.7</v>
      </c>
      <c r="U104" s="139">
        <f>T104/M104*100</f>
        <v>122.80794790897495</v>
      </c>
    </row>
    <row r="105" spans="1:21" x14ac:dyDescent="0.25">
      <c r="A105" s="165" t="s">
        <v>86</v>
      </c>
      <c r="B105" s="164"/>
      <c r="C105" s="164"/>
      <c r="D105" s="164"/>
      <c r="E105" s="164"/>
      <c r="F105" s="164"/>
      <c r="G105" s="164"/>
      <c r="H105" s="163"/>
      <c r="I105" s="162"/>
      <c r="J105" s="162"/>
      <c r="K105" s="161"/>
      <c r="L105" s="161"/>
      <c r="M105" s="160">
        <v>41065</v>
      </c>
      <c r="N105" s="159"/>
      <c r="O105" s="159"/>
      <c r="P105" s="159"/>
      <c r="Q105" s="159"/>
      <c r="R105" s="159"/>
      <c r="S105" s="158"/>
      <c r="T105" s="155"/>
      <c r="U105" s="139">
        <f>T105/M105*100</f>
        <v>0</v>
      </c>
    </row>
    <row r="106" spans="1:21" x14ac:dyDescent="0.25">
      <c r="A106" s="157" t="s">
        <v>85</v>
      </c>
      <c r="B106" s="157"/>
      <c r="C106" s="157"/>
      <c r="D106" s="157"/>
      <c r="E106" s="157"/>
      <c r="F106" s="157"/>
      <c r="G106" s="157"/>
      <c r="H106" s="157"/>
      <c r="I106" s="157"/>
      <c r="J106" s="157"/>
      <c r="K106" s="143"/>
      <c r="L106" s="143"/>
      <c r="M106" s="166">
        <v>0</v>
      </c>
      <c r="N106" s="166"/>
      <c r="O106" s="166"/>
      <c r="P106" s="166"/>
      <c r="Q106" s="166"/>
      <c r="R106" s="166"/>
      <c r="S106" s="160"/>
      <c r="T106" s="155">
        <v>69900</v>
      </c>
      <c r="U106" s="139"/>
    </row>
    <row r="107" spans="1:21" x14ac:dyDescent="0.25">
      <c r="A107" s="165" t="s">
        <v>84</v>
      </c>
      <c r="B107" s="164"/>
      <c r="C107" s="164"/>
      <c r="D107" s="164"/>
      <c r="E107" s="164"/>
      <c r="F107" s="164"/>
      <c r="G107" s="164"/>
      <c r="H107" s="163"/>
      <c r="I107" s="162"/>
      <c r="J107" s="162"/>
      <c r="K107" s="161"/>
      <c r="L107" s="161"/>
      <c r="M107" s="160">
        <v>5609.5</v>
      </c>
      <c r="N107" s="159"/>
      <c r="O107" s="159"/>
      <c r="P107" s="159"/>
      <c r="Q107" s="159"/>
      <c r="R107" s="159"/>
      <c r="S107" s="158"/>
      <c r="T107" s="155"/>
      <c r="U107" s="139">
        <f>T107/M107*100</f>
        <v>0</v>
      </c>
    </row>
    <row r="108" spans="1:21" x14ac:dyDescent="0.25">
      <c r="A108" s="157" t="s">
        <v>83</v>
      </c>
      <c r="B108" s="157"/>
      <c r="C108" s="157"/>
      <c r="D108" s="157"/>
      <c r="E108" s="157"/>
      <c r="F108" s="157"/>
      <c r="G108" s="157"/>
      <c r="H108" s="157"/>
      <c r="I108" s="157"/>
      <c r="J108" s="157"/>
      <c r="K108" s="143"/>
      <c r="L108" s="143"/>
      <c r="M108" s="143">
        <v>131731</v>
      </c>
      <c r="N108" s="143"/>
      <c r="O108" s="143"/>
      <c r="P108" s="143"/>
      <c r="Q108" s="143"/>
      <c r="R108" s="143"/>
      <c r="S108" s="156"/>
      <c r="T108" s="155">
        <v>86545.19</v>
      </c>
      <c r="U108" s="139">
        <f>T108/M108*100</f>
        <v>65.698423302032168</v>
      </c>
    </row>
    <row r="109" spans="1:21" x14ac:dyDescent="0.25">
      <c r="A109" s="157" t="s">
        <v>82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43"/>
      <c r="L109" s="143"/>
      <c r="M109" s="143">
        <v>62104.1</v>
      </c>
      <c r="N109" s="143"/>
      <c r="O109" s="143"/>
      <c r="P109" s="143"/>
      <c r="Q109" s="143"/>
      <c r="R109" s="143"/>
      <c r="S109" s="156"/>
      <c r="T109" s="155">
        <v>725558.20000000007</v>
      </c>
      <c r="U109" s="139">
        <f>T109/M109*100</f>
        <v>1168.2935587183456</v>
      </c>
    </row>
    <row r="110" spans="1:21" x14ac:dyDescent="0.25">
      <c r="A110" s="154"/>
      <c r="B110" s="153"/>
      <c r="C110" s="153"/>
      <c r="D110" s="153"/>
      <c r="E110" s="153"/>
      <c r="F110" s="153"/>
      <c r="G110" s="153"/>
      <c r="H110" s="152"/>
      <c r="I110" s="151"/>
      <c r="J110" s="151"/>
      <c r="K110" s="150"/>
      <c r="L110" s="150"/>
      <c r="M110" s="149">
        <f>SUM(M90:M109)</f>
        <v>1975995.9900000002</v>
      </c>
      <c r="N110" s="148"/>
      <c r="O110" s="148"/>
      <c r="P110" s="148"/>
      <c r="Q110" s="148"/>
      <c r="R110" s="148"/>
      <c r="S110" s="147"/>
      <c r="T110" s="146">
        <f>SUM(T91:T109)</f>
        <v>2668033.33</v>
      </c>
      <c r="U110" s="145">
        <f>T110/M110*100</f>
        <v>135.0222036634801</v>
      </c>
    </row>
    <row r="111" spans="1:21" x14ac:dyDescent="0.25">
      <c r="A111" s="144" t="s">
        <v>81</v>
      </c>
      <c r="B111" s="144"/>
      <c r="C111" s="144"/>
      <c r="D111" s="144"/>
      <c r="E111" s="144"/>
      <c r="F111" s="144"/>
      <c r="G111" s="144"/>
      <c r="H111" s="144"/>
      <c r="I111" s="144"/>
      <c r="J111" s="144"/>
      <c r="K111" s="143"/>
      <c r="L111" s="143"/>
      <c r="M111" s="142">
        <f>M19+M74+M81+M88+M110</f>
        <v>15693066.299999999</v>
      </c>
      <c r="N111" s="142"/>
      <c r="O111" s="142"/>
      <c r="P111" s="142"/>
      <c r="Q111" s="142"/>
      <c r="R111" s="142"/>
      <c r="S111" s="141"/>
      <c r="T111" s="140">
        <f>T19+T74+T81+T88+T110</f>
        <v>15612453.060000002</v>
      </c>
      <c r="U111" s="139">
        <f>T111/M111*100</f>
        <v>99.486313009459494</v>
      </c>
    </row>
    <row r="112" spans="1:21" x14ac:dyDescent="0.25">
      <c r="M112" s="138"/>
      <c r="N112" s="138"/>
      <c r="O112" s="138"/>
      <c r="P112" s="138"/>
      <c r="Q112" s="138"/>
      <c r="R112" s="138"/>
      <c r="S112" s="138"/>
    </row>
    <row r="113" spans="13:13" x14ac:dyDescent="0.25">
      <c r="M113" s="39"/>
    </row>
  </sheetData>
  <mergeCells count="282">
    <mergeCell ref="K79:L79"/>
    <mergeCell ref="M79:S79"/>
    <mergeCell ref="A111:J111"/>
    <mergeCell ref="K111:L111"/>
    <mergeCell ref="M111:S111"/>
    <mergeCell ref="A108:J108"/>
    <mergeCell ref="M112:S112"/>
    <mergeCell ref="A102:H102"/>
    <mergeCell ref="M88:S88"/>
    <mergeCell ref="M81:S81"/>
    <mergeCell ref="M74:S74"/>
    <mergeCell ref="A50:H50"/>
    <mergeCell ref="M50:S50"/>
    <mergeCell ref="A72:H72"/>
    <mergeCell ref="M72:S72"/>
    <mergeCell ref="A83:H83"/>
    <mergeCell ref="K15:L16"/>
    <mergeCell ref="M15:S15"/>
    <mergeCell ref="A20:S20"/>
    <mergeCell ref="A12:J12"/>
    <mergeCell ref="A107:H107"/>
    <mergeCell ref="M107:S107"/>
    <mergeCell ref="M83:S83"/>
    <mergeCell ref="A90:H90"/>
    <mergeCell ref="M90:S90"/>
    <mergeCell ref="A93:H93"/>
    <mergeCell ref="A22:H22"/>
    <mergeCell ref="M22:S22"/>
    <mergeCell ref="A25:H25"/>
    <mergeCell ref="M25:S25"/>
    <mergeCell ref="A17:J17"/>
    <mergeCell ref="K17:L17"/>
    <mergeCell ref="M17:S17"/>
    <mergeCell ref="A21:J21"/>
    <mergeCell ref="K21:L21"/>
    <mergeCell ref="M21:S21"/>
    <mergeCell ref="A18:H18"/>
    <mergeCell ref="M18:S18"/>
    <mergeCell ref="M19:S19"/>
    <mergeCell ref="A19:H19"/>
    <mergeCell ref="M4:S4"/>
    <mergeCell ref="A4:H4"/>
    <mergeCell ref="A14:J14"/>
    <mergeCell ref="K14:L14"/>
    <mergeCell ref="M14:S14"/>
    <mergeCell ref="A15:J16"/>
    <mergeCell ref="A33:H33"/>
    <mergeCell ref="A77:J77"/>
    <mergeCell ref="K77:L77"/>
    <mergeCell ref="M77:S77"/>
    <mergeCell ref="A78:J78"/>
    <mergeCell ref="K78:L78"/>
    <mergeCell ref="M78:S78"/>
    <mergeCell ref="A1:S3"/>
    <mergeCell ref="A87:J87"/>
    <mergeCell ref="K87:L87"/>
    <mergeCell ref="M87:S87"/>
    <mergeCell ref="A71:J71"/>
    <mergeCell ref="K71:L71"/>
    <mergeCell ref="M71:S71"/>
    <mergeCell ref="A84:J84"/>
    <mergeCell ref="K84:L84"/>
    <mergeCell ref="M84:S84"/>
    <mergeCell ref="A105:H105"/>
    <mergeCell ref="M105:S105"/>
    <mergeCell ref="A80:J80"/>
    <mergeCell ref="K80:L80"/>
    <mergeCell ref="M80:S80"/>
    <mergeCell ref="A76:J76"/>
    <mergeCell ref="K76:L76"/>
    <mergeCell ref="M76:S76"/>
    <mergeCell ref="A79:J79"/>
    <mergeCell ref="M93:S93"/>
    <mergeCell ref="A106:J106"/>
    <mergeCell ref="K106:L106"/>
    <mergeCell ref="M106:S106"/>
    <mergeCell ref="A75:S75"/>
    <mergeCell ref="A82:S82"/>
    <mergeCell ref="A89:S89"/>
    <mergeCell ref="A94:H94"/>
    <mergeCell ref="M94:S94"/>
    <mergeCell ref="A103:H103"/>
    <mergeCell ref="M103:S103"/>
    <mergeCell ref="T34:T35"/>
    <mergeCell ref="A34:H35"/>
    <mergeCell ref="M33:S33"/>
    <mergeCell ref="A104:J104"/>
    <mergeCell ref="K104:L104"/>
    <mergeCell ref="M104:S104"/>
    <mergeCell ref="A69:J69"/>
    <mergeCell ref="K69:L69"/>
    <mergeCell ref="M69:S69"/>
    <mergeCell ref="A70:J70"/>
    <mergeCell ref="A100:J100"/>
    <mergeCell ref="K100:L100"/>
    <mergeCell ref="M100:S100"/>
    <mergeCell ref="A101:J101"/>
    <mergeCell ref="K101:L101"/>
    <mergeCell ref="M101:S101"/>
    <mergeCell ref="K108:L108"/>
    <mergeCell ref="M108:S108"/>
    <mergeCell ref="A109:J109"/>
    <mergeCell ref="K109:L109"/>
    <mergeCell ref="M109:S109"/>
    <mergeCell ref="A110:H110"/>
    <mergeCell ref="M110:S110"/>
    <mergeCell ref="A99:J99"/>
    <mergeCell ref="K99:L99"/>
    <mergeCell ref="M99:S99"/>
    <mergeCell ref="A96:J96"/>
    <mergeCell ref="K96:L96"/>
    <mergeCell ref="M96:S96"/>
    <mergeCell ref="A97:J97"/>
    <mergeCell ref="K97:L97"/>
    <mergeCell ref="M97:S97"/>
    <mergeCell ref="A91:J91"/>
    <mergeCell ref="K91:L91"/>
    <mergeCell ref="M91:S91"/>
    <mergeCell ref="A98:J98"/>
    <mergeCell ref="K98:L98"/>
    <mergeCell ref="M98:S98"/>
    <mergeCell ref="A92:J92"/>
    <mergeCell ref="K92:L92"/>
    <mergeCell ref="M92:S92"/>
    <mergeCell ref="A95:J95"/>
    <mergeCell ref="K95:L95"/>
    <mergeCell ref="M95:S95"/>
    <mergeCell ref="M70:S70"/>
    <mergeCell ref="A67:J67"/>
    <mergeCell ref="K67:L67"/>
    <mergeCell ref="M67:S67"/>
    <mergeCell ref="A68:J68"/>
    <mergeCell ref="K68:L68"/>
    <mergeCell ref="M68:S68"/>
    <mergeCell ref="K70:L70"/>
    <mergeCell ref="A85:J85"/>
    <mergeCell ref="K85:L85"/>
    <mergeCell ref="M85:S85"/>
    <mergeCell ref="A86:J86"/>
    <mergeCell ref="K86:L86"/>
    <mergeCell ref="M86:S86"/>
    <mergeCell ref="M62:S62"/>
    <mergeCell ref="A65:J65"/>
    <mergeCell ref="K65:L65"/>
    <mergeCell ref="M65:S65"/>
    <mergeCell ref="A63:H63"/>
    <mergeCell ref="M63:S63"/>
    <mergeCell ref="A64:H64"/>
    <mergeCell ref="M64:S64"/>
    <mergeCell ref="A58:J58"/>
    <mergeCell ref="K58:L58"/>
    <mergeCell ref="M58:S58"/>
    <mergeCell ref="A59:J59"/>
    <mergeCell ref="K59:L59"/>
    <mergeCell ref="M59:S59"/>
    <mergeCell ref="A66:H66"/>
    <mergeCell ref="M66:S66"/>
    <mergeCell ref="A60:J60"/>
    <mergeCell ref="K60:L60"/>
    <mergeCell ref="M60:S60"/>
    <mergeCell ref="A61:J61"/>
    <mergeCell ref="K61:L61"/>
    <mergeCell ref="M61:S61"/>
    <mergeCell ref="A62:J62"/>
    <mergeCell ref="K62:L62"/>
    <mergeCell ref="A54:J54"/>
    <mergeCell ref="K54:L54"/>
    <mergeCell ref="M54:S54"/>
    <mergeCell ref="A55:J55"/>
    <mergeCell ref="K55:L55"/>
    <mergeCell ref="M55:S55"/>
    <mergeCell ref="A56:J56"/>
    <mergeCell ref="K56:L56"/>
    <mergeCell ref="M56:S56"/>
    <mergeCell ref="A57:J57"/>
    <mergeCell ref="K57:L57"/>
    <mergeCell ref="M57:S57"/>
    <mergeCell ref="A49:J49"/>
    <mergeCell ref="K49:L49"/>
    <mergeCell ref="M49:S49"/>
    <mergeCell ref="A51:J51"/>
    <mergeCell ref="K51:L51"/>
    <mergeCell ref="M51:S51"/>
    <mergeCell ref="A52:J52"/>
    <mergeCell ref="K52:L52"/>
    <mergeCell ref="M52:S52"/>
    <mergeCell ref="A53:J53"/>
    <mergeCell ref="K53:L53"/>
    <mergeCell ref="M53:S53"/>
    <mergeCell ref="A45:J45"/>
    <mergeCell ref="K45:L45"/>
    <mergeCell ref="M45:S45"/>
    <mergeCell ref="A46:J46"/>
    <mergeCell ref="K46:L46"/>
    <mergeCell ref="M46:S46"/>
    <mergeCell ref="A47:J47"/>
    <mergeCell ref="K47:L47"/>
    <mergeCell ref="M47:S47"/>
    <mergeCell ref="A48:J48"/>
    <mergeCell ref="K48:L48"/>
    <mergeCell ref="M48:S48"/>
    <mergeCell ref="A41:J41"/>
    <mergeCell ref="K41:L41"/>
    <mergeCell ref="M41:S41"/>
    <mergeCell ref="A42:J42"/>
    <mergeCell ref="K42:L42"/>
    <mergeCell ref="M42:S42"/>
    <mergeCell ref="A43:J43"/>
    <mergeCell ref="K43:L43"/>
    <mergeCell ref="M43:S43"/>
    <mergeCell ref="A44:J44"/>
    <mergeCell ref="K44:L44"/>
    <mergeCell ref="M44:S44"/>
    <mergeCell ref="A37:J37"/>
    <mergeCell ref="K37:L37"/>
    <mergeCell ref="M37:S37"/>
    <mergeCell ref="A38:J38"/>
    <mergeCell ref="K38:L38"/>
    <mergeCell ref="M38:S38"/>
    <mergeCell ref="A39:J39"/>
    <mergeCell ref="K39:L39"/>
    <mergeCell ref="M39:S39"/>
    <mergeCell ref="A40:J40"/>
    <mergeCell ref="K40:L40"/>
    <mergeCell ref="M40:S40"/>
    <mergeCell ref="A36:J36"/>
    <mergeCell ref="K36:L36"/>
    <mergeCell ref="M36:S36"/>
    <mergeCell ref="A31:J31"/>
    <mergeCell ref="K31:L31"/>
    <mergeCell ref="M31:S31"/>
    <mergeCell ref="A32:J32"/>
    <mergeCell ref="K32:L32"/>
    <mergeCell ref="M32:S32"/>
    <mergeCell ref="M34:S35"/>
    <mergeCell ref="A27:J27"/>
    <mergeCell ref="K27:L27"/>
    <mergeCell ref="M27:S27"/>
    <mergeCell ref="A28:J28"/>
    <mergeCell ref="K28:L28"/>
    <mergeCell ref="M28:S28"/>
    <mergeCell ref="A29:J29"/>
    <mergeCell ref="K29:L29"/>
    <mergeCell ref="M29:S29"/>
    <mergeCell ref="A30:J30"/>
    <mergeCell ref="K30:L30"/>
    <mergeCell ref="M30:S30"/>
    <mergeCell ref="M11:S11"/>
    <mergeCell ref="A26:J26"/>
    <mergeCell ref="K26:L26"/>
    <mergeCell ref="M26:S26"/>
    <mergeCell ref="A23:J23"/>
    <mergeCell ref="K23:L23"/>
    <mergeCell ref="M23:S23"/>
    <mergeCell ref="A24:J24"/>
    <mergeCell ref="K24:L24"/>
    <mergeCell ref="M24:S24"/>
    <mergeCell ref="K12:L12"/>
    <mergeCell ref="M12:S12"/>
    <mergeCell ref="A13:J13"/>
    <mergeCell ref="K13:L13"/>
    <mergeCell ref="M13:S13"/>
    <mergeCell ref="A10:J10"/>
    <mergeCell ref="K10:L10"/>
    <mergeCell ref="M10:S10"/>
    <mergeCell ref="A11:J11"/>
    <mergeCell ref="K11:L11"/>
    <mergeCell ref="A9:J9"/>
    <mergeCell ref="K9:L9"/>
    <mergeCell ref="M9:S9"/>
    <mergeCell ref="A6:J6"/>
    <mergeCell ref="K6:L6"/>
    <mergeCell ref="M6:S6"/>
    <mergeCell ref="A7:J7"/>
    <mergeCell ref="K7:L7"/>
    <mergeCell ref="M7:S7"/>
    <mergeCell ref="A5:J5"/>
    <mergeCell ref="K5:L5"/>
    <mergeCell ref="M5:S5"/>
    <mergeCell ref="A8:J8"/>
    <mergeCell ref="K8:L8"/>
    <mergeCell ref="M8:S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4D2D-07B0-4044-8649-F45D18E856AA}">
  <dimension ref="A1:N50"/>
  <sheetViews>
    <sheetView showGridLines="0" workbookViewId="0">
      <selection activeCell="T15" sqref="T15"/>
    </sheetView>
  </sheetViews>
  <sheetFormatPr defaultRowHeight="12.75" x14ac:dyDescent="0.2"/>
  <cols>
    <col min="1" max="1" width="3.42578125" style="62" customWidth="1"/>
    <col min="2" max="2" width="15.28515625" style="62" customWidth="1"/>
    <col min="3" max="3" width="8" style="62" customWidth="1"/>
    <col min="4" max="4" width="3.7109375" style="62" customWidth="1"/>
    <col min="5" max="5" width="9" style="62" customWidth="1"/>
    <col min="6" max="6" width="3" style="62" customWidth="1"/>
    <col min="7" max="7" width="10" style="62" customWidth="1"/>
    <col min="8" max="8" width="14.42578125" style="62" customWidth="1"/>
    <col min="9" max="9" width="13.5703125" style="62" customWidth="1"/>
    <col min="10" max="10" width="11.42578125" style="62" customWidth="1"/>
    <col min="11" max="11" width="5.5703125" style="62" hidden="1" customWidth="1"/>
    <col min="12" max="12" width="11.28515625" style="62" customWidth="1"/>
    <col min="13" max="13" width="3.5703125" style="62" customWidth="1"/>
    <col min="14" max="14" width="3.42578125" style="62" customWidth="1"/>
    <col min="15" max="16384" width="9.140625" style="62"/>
  </cols>
  <sheetData>
    <row r="1" spans="1:14" ht="0.95" customHeight="1" x14ac:dyDescent="0.2">
      <c r="A1" s="71"/>
      <c r="C1" s="71"/>
      <c r="D1" s="71"/>
      <c r="E1" s="71"/>
      <c r="F1" s="71"/>
      <c r="G1" s="109"/>
      <c r="H1" s="109"/>
      <c r="I1" s="109"/>
      <c r="J1" s="109"/>
      <c r="K1" s="71"/>
      <c r="L1" s="71"/>
      <c r="M1" s="71"/>
      <c r="N1" s="71"/>
    </row>
    <row r="2" spans="1:14" ht="18" customHeight="1" x14ac:dyDescent="0.2">
      <c r="A2" s="71"/>
      <c r="B2" s="103"/>
      <c r="C2" s="103"/>
      <c r="D2" s="102"/>
      <c r="E2" s="101"/>
      <c r="F2" s="101"/>
      <c r="G2" s="101"/>
      <c r="H2" s="101"/>
      <c r="I2" s="101"/>
      <c r="J2" s="101"/>
      <c r="K2" s="101"/>
      <c r="L2" s="101"/>
      <c r="M2" s="101"/>
      <c r="N2" s="71"/>
    </row>
    <row r="3" spans="1:14" ht="18" customHeight="1" x14ac:dyDescent="0.2">
      <c r="A3" s="71"/>
      <c r="B3" s="292" t="s">
        <v>232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71"/>
    </row>
    <row r="4" spans="1:14" ht="18" customHeight="1" x14ac:dyDescent="0.2">
      <c r="A4" s="71"/>
      <c r="B4" s="103"/>
      <c r="C4" s="103"/>
      <c r="D4" s="102"/>
      <c r="E4" s="101"/>
      <c r="F4" s="101"/>
      <c r="G4" s="101"/>
      <c r="H4" s="101"/>
      <c r="I4" s="101"/>
      <c r="J4" s="101"/>
      <c r="K4" s="101"/>
      <c r="L4" s="101"/>
      <c r="M4" s="101"/>
      <c r="N4" s="71"/>
    </row>
    <row r="5" spans="1:14" ht="38.1" customHeight="1" x14ac:dyDescent="0.2">
      <c r="A5" s="71"/>
      <c r="B5" s="290" t="s">
        <v>61</v>
      </c>
      <c r="C5" s="290"/>
      <c r="D5" s="290"/>
      <c r="E5" s="290"/>
      <c r="F5" s="290" t="s">
        <v>231</v>
      </c>
      <c r="G5" s="290"/>
      <c r="H5" s="291" t="s">
        <v>230</v>
      </c>
      <c r="I5" s="291" t="s">
        <v>229</v>
      </c>
      <c r="J5" s="290" t="s">
        <v>228</v>
      </c>
      <c r="K5" s="290"/>
      <c r="L5" s="290" t="s">
        <v>227</v>
      </c>
      <c r="M5" s="290"/>
      <c r="N5" s="71"/>
    </row>
    <row r="6" spans="1:14" ht="30" customHeight="1" x14ac:dyDescent="0.2">
      <c r="A6" s="71"/>
      <c r="B6" s="289" t="s">
        <v>226</v>
      </c>
      <c r="C6" s="289"/>
      <c r="D6" s="289"/>
      <c r="E6" s="289"/>
      <c r="F6" s="284">
        <v>104196</v>
      </c>
      <c r="G6" s="284"/>
      <c r="H6" s="288">
        <v>97908</v>
      </c>
      <c r="I6" s="288">
        <v>6000</v>
      </c>
      <c r="J6" s="284">
        <v>288</v>
      </c>
      <c r="K6" s="284"/>
      <c r="L6" s="284">
        <f>H6/F6*100</f>
        <v>93.965219394218593</v>
      </c>
      <c r="M6" s="284"/>
      <c r="N6" s="71"/>
    </row>
    <row r="7" spans="1:14" ht="30" customHeight="1" x14ac:dyDescent="0.2">
      <c r="A7" s="71"/>
      <c r="B7" s="289" t="s">
        <v>225</v>
      </c>
      <c r="C7" s="289"/>
      <c r="D7" s="289"/>
      <c r="E7" s="289"/>
      <c r="F7" s="284">
        <v>58454.81</v>
      </c>
      <c r="G7" s="284"/>
      <c r="H7" s="288">
        <v>58454.81</v>
      </c>
      <c r="I7" s="288">
        <v>0</v>
      </c>
      <c r="J7" s="284">
        <v>0</v>
      </c>
      <c r="K7" s="284"/>
      <c r="L7" s="284">
        <f>H7/F7*100</f>
        <v>100</v>
      </c>
      <c r="M7" s="284"/>
      <c r="N7" s="71"/>
    </row>
    <row r="8" spans="1:14" ht="30" customHeight="1" x14ac:dyDescent="0.2">
      <c r="A8" s="71"/>
      <c r="B8" s="289" t="s">
        <v>224</v>
      </c>
      <c r="C8" s="289"/>
      <c r="D8" s="289"/>
      <c r="E8" s="289"/>
      <c r="F8" s="284">
        <v>10000</v>
      </c>
      <c r="G8" s="284"/>
      <c r="H8" s="288">
        <v>10000</v>
      </c>
      <c r="I8" s="288">
        <v>0</v>
      </c>
      <c r="J8" s="284">
        <v>0</v>
      </c>
      <c r="K8" s="284"/>
      <c r="L8" s="284">
        <f>H8/F8*100</f>
        <v>100</v>
      </c>
      <c r="M8" s="284"/>
      <c r="N8" s="71"/>
    </row>
    <row r="9" spans="1:14" ht="30" customHeight="1" x14ac:dyDescent="0.2">
      <c r="A9" s="71"/>
      <c r="B9" s="289" t="s">
        <v>223</v>
      </c>
      <c r="C9" s="289"/>
      <c r="D9" s="289"/>
      <c r="E9" s="289"/>
      <c r="F9" s="284">
        <v>20000</v>
      </c>
      <c r="G9" s="284"/>
      <c r="H9" s="288">
        <v>6944.5</v>
      </c>
      <c r="I9" s="288">
        <v>13055.5</v>
      </c>
      <c r="J9" s="284">
        <v>0</v>
      </c>
      <c r="K9" s="284"/>
      <c r="L9" s="284">
        <f>H9/F9*100</f>
        <v>34.722500000000004</v>
      </c>
      <c r="M9" s="284"/>
      <c r="N9" s="71"/>
    </row>
    <row r="10" spans="1:14" ht="30" customHeight="1" x14ac:dyDescent="0.2">
      <c r="A10" s="71"/>
      <c r="B10" s="289" t="s">
        <v>222</v>
      </c>
      <c r="C10" s="289"/>
      <c r="D10" s="289"/>
      <c r="E10" s="289"/>
      <c r="F10" s="284">
        <v>100000</v>
      </c>
      <c r="G10" s="284"/>
      <c r="H10" s="288">
        <v>100000</v>
      </c>
      <c r="I10" s="288">
        <v>0</v>
      </c>
      <c r="J10" s="284">
        <v>0</v>
      </c>
      <c r="K10" s="284"/>
      <c r="L10" s="284">
        <f>H10/F10*100</f>
        <v>100</v>
      </c>
      <c r="M10" s="284"/>
      <c r="N10" s="71"/>
    </row>
    <row r="11" spans="1:14" ht="30" customHeight="1" x14ac:dyDescent="0.2">
      <c r="A11" s="71"/>
      <c r="B11" s="289" t="s">
        <v>221</v>
      </c>
      <c r="C11" s="289"/>
      <c r="D11" s="289"/>
      <c r="E11" s="289"/>
      <c r="F11" s="284">
        <v>25000</v>
      </c>
      <c r="G11" s="284"/>
      <c r="H11" s="288">
        <v>22743.19</v>
      </c>
      <c r="I11" s="288">
        <v>2256.81</v>
      </c>
      <c r="J11" s="284">
        <v>0</v>
      </c>
      <c r="K11" s="284"/>
      <c r="L11" s="284">
        <f>H11/F11*100</f>
        <v>90.972759999999994</v>
      </c>
      <c r="M11" s="284"/>
      <c r="N11" s="71"/>
    </row>
    <row r="12" spans="1:14" ht="30" customHeight="1" x14ac:dyDescent="0.2">
      <c r="A12" s="71"/>
      <c r="B12" s="289" t="s">
        <v>220</v>
      </c>
      <c r="C12" s="289"/>
      <c r="D12" s="289"/>
      <c r="E12" s="289"/>
      <c r="F12" s="284">
        <v>10000</v>
      </c>
      <c r="G12" s="284"/>
      <c r="H12" s="288">
        <v>9364.15</v>
      </c>
      <c r="I12" s="288">
        <v>0</v>
      </c>
      <c r="J12" s="284">
        <v>635.85</v>
      </c>
      <c r="K12" s="284"/>
      <c r="L12" s="284">
        <f>H12/F12*100</f>
        <v>93.641499999999994</v>
      </c>
      <c r="M12" s="284"/>
      <c r="N12" s="71"/>
    </row>
    <row r="13" spans="1:14" ht="30" customHeight="1" x14ac:dyDescent="0.2">
      <c r="A13" s="71"/>
      <c r="B13" s="289" t="s">
        <v>219</v>
      </c>
      <c r="C13" s="289"/>
      <c r="D13" s="289"/>
      <c r="E13" s="289"/>
      <c r="F13" s="284">
        <v>30000</v>
      </c>
      <c r="G13" s="284"/>
      <c r="H13" s="288">
        <v>30000</v>
      </c>
      <c r="I13" s="288">
        <v>0</v>
      </c>
      <c r="J13" s="284">
        <v>0</v>
      </c>
      <c r="K13" s="284"/>
      <c r="L13" s="284">
        <f>H13/F13*100</f>
        <v>100</v>
      </c>
      <c r="M13" s="284"/>
      <c r="N13" s="71"/>
    </row>
    <row r="14" spans="1:14" ht="30" customHeight="1" x14ac:dyDescent="0.2">
      <c r="A14" s="71"/>
      <c r="B14" s="289" t="s">
        <v>218</v>
      </c>
      <c r="C14" s="289"/>
      <c r="D14" s="289"/>
      <c r="E14" s="289"/>
      <c r="F14" s="284">
        <v>20000</v>
      </c>
      <c r="G14" s="284"/>
      <c r="H14" s="288">
        <v>17504.7</v>
      </c>
      <c r="I14" s="288">
        <v>2435.66</v>
      </c>
      <c r="J14" s="284">
        <v>59.64</v>
      </c>
      <c r="K14" s="284"/>
      <c r="L14" s="284">
        <f>H14/F14*100</f>
        <v>87.523499999999999</v>
      </c>
      <c r="M14" s="284"/>
      <c r="N14" s="71"/>
    </row>
    <row r="15" spans="1:14" ht="30" customHeight="1" x14ac:dyDescent="0.2">
      <c r="A15" s="71"/>
      <c r="B15" s="289" t="s">
        <v>217</v>
      </c>
      <c r="C15" s="289"/>
      <c r="D15" s="289"/>
      <c r="E15" s="289"/>
      <c r="F15" s="284">
        <v>40000</v>
      </c>
      <c r="G15" s="284"/>
      <c r="H15" s="288">
        <v>39502.57</v>
      </c>
      <c r="I15" s="288">
        <v>0</v>
      </c>
      <c r="J15" s="284">
        <v>497.43</v>
      </c>
      <c r="K15" s="284"/>
      <c r="L15" s="284">
        <f>H15/F15*100</f>
        <v>98.756425000000007</v>
      </c>
      <c r="M15" s="284"/>
      <c r="N15" s="71"/>
    </row>
    <row r="16" spans="1:14" ht="30" customHeight="1" x14ac:dyDescent="0.2">
      <c r="A16" s="71"/>
      <c r="B16" s="289" t="s">
        <v>216</v>
      </c>
      <c r="C16" s="289"/>
      <c r="D16" s="289"/>
      <c r="E16" s="289"/>
      <c r="F16" s="284">
        <v>80000</v>
      </c>
      <c r="G16" s="284"/>
      <c r="H16" s="288">
        <v>80000</v>
      </c>
      <c r="I16" s="288">
        <v>0</v>
      </c>
      <c r="J16" s="284">
        <v>0</v>
      </c>
      <c r="K16" s="284"/>
      <c r="L16" s="284">
        <f>H16/F16*100</f>
        <v>100</v>
      </c>
      <c r="M16" s="284"/>
      <c r="N16" s="71"/>
    </row>
    <row r="17" spans="1:14" ht="30" customHeight="1" x14ac:dyDescent="0.2">
      <c r="A17" s="71"/>
      <c r="B17" s="289" t="s">
        <v>215</v>
      </c>
      <c r="C17" s="289"/>
      <c r="D17" s="289"/>
      <c r="E17" s="289"/>
      <c r="F17" s="284">
        <v>150000</v>
      </c>
      <c r="G17" s="284"/>
      <c r="H17" s="288">
        <v>150000</v>
      </c>
      <c r="I17" s="288">
        <v>0</v>
      </c>
      <c r="J17" s="284">
        <v>0</v>
      </c>
      <c r="K17" s="284"/>
      <c r="L17" s="284">
        <f>H17/F17*100</f>
        <v>100</v>
      </c>
      <c r="M17" s="284"/>
      <c r="N17" s="71"/>
    </row>
    <row r="18" spans="1:14" ht="30" customHeight="1" x14ac:dyDescent="0.2">
      <c r="A18" s="71"/>
      <c r="B18" s="289" t="s">
        <v>214</v>
      </c>
      <c r="C18" s="289"/>
      <c r="D18" s="289"/>
      <c r="E18" s="289"/>
      <c r="F18" s="284">
        <v>65000</v>
      </c>
      <c r="G18" s="284"/>
      <c r="H18" s="288">
        <v>64999.63</v>
      </c>
      <c r="I18" s="288">
        <v>0.37</v>
      </c>
      <c r="J18" s="284">
        <v>0</v>
      </c>
      <c r="K18" s="284"/>
      <c r="L18" s="284">
        <f>H18/F18*100</f>
        <v>99.99943076923077</v>
      </c>
      <c r="M18" s="284"/>
      <c r="N18" s="71"/>
    </row>
    <row r="19" spans="1:14" ht="30" customHeight="1" x14ac:dyDescent="0.2">
      <c r="A19" s="71"/>
      <c r="B19" s="289" t="s">
        <v>213</v>
      </c>
      <c r="C19" s="289"/>
      <c r="D19" s="289"/>
      <c r="E19" s="289"/>
      <c r="F19" s="284">
        <v>90000</v>
      </c>
      <c r="G19" s="284"/>
      <c r="H19" s="288">
        <v>87208.33</v>
      </c>
      <c r="I19" s="288">
        <v>2791.67</v>
      </c>
      <c r="J19" s="284">
        <v>0</v>
      </c>
      <c r="K19" s="284"/>
      <c r="L19" s="284">
        <f>H19/F19*100</f>
        <v>96.898144444444441</v>
      </c>
      <c r="M19" s="284"/>
      <c r="N19" s="71"/>
    </row>
    <row r="20" spans="1:14" ht="30" customHeight="1" x14ac:dyDescent="0.2">
      <c r="A20" s="71"/>
      <c r="B20" s="289" t="s">
        <v>212</v>
      </c>
      <c r="C20" s="289"/>
      <c r="D20" s="289"/>
      <c r="E20" s="289"/>
      <c r="F20" s="284">
        <v>28000</v>
      </c>
      <c r="G20" s="284"/>
      <c r="H20" s="288">
        <v>11849.61</v>
      </c>
      <c r="I20" s="288">
        <v>16150.39</v>
      </c>
      <c r="J20" s="284">
        <v>0</v>
      </c>
      <c r="K20" s="284"/>
      <c r="L20" s="284">
        <f>H20/F20*100</f>
        <v>42.320035714285716</v>
      </c>
      <c r="M20" s="284"/>
      <c r="N20" s="71"/>
    </row>
    <row r="21" spans="1:14" ht="30" customHeight="1" x14ac:dyDescent="0.2">
      <c r="A21" s="71"/>
      <c r="B21" s="289" t="s">
        <v>211</v>
      </c>
      <c r="C21" s="289"/>
      <c r="D21" s="289"/>
      <c r="E21" s="289"/>
      <c r="F21" s="284">
        <v>0</v>
      </c>
      <c r="G21" s="284"/>
      <c r="H21" s="288">
        <v>0</v>
      </c>
      <c r="I21" s="288">
        <v>0</v>
      </c>
      <c r="J21" s="284">
        <v>0</v>
      </c>
      <c r="K21" s="284"/>
      <c r="L21" s="284"/>
      <c r="M21" s="284"/>
      <c r="N21" s="71"/>
    </row>
    <row r="22" spans="1:14" ht="30" customHeight="1" x14ac:dyDescent="0.2">
      <c r="A22" s="71"/>
      <c r="B22" s="289" t="s">
        <v>210</v>
      </c>
      <c r="C22" s="289"/>
      <c r="D22" s="289"/>
      <c r="E22" s="289"/>
      <c r="F22" s="284">
        <v>70000</v>
      </c>
      <c r="G22" s="284"/>
      <c r="H22" s="288">
        <v>69798.16</v>
      </c>
      <c r="I22" s="288">
        <v>201.84</v>
      </c>
      <c r="J22" s="284">
        <v>0</v>
      </c>
      <c r="K22" s="284"/>
      <c r="L22" s="284">
        <f>H22/F22*100</f>
        <v>99.711657142857149</v>
      </c>
      <c r="M22" s="284"/>
      <c r="N22" s="71"/>
    </row>
    <row r="23" spans="1:14" ht="30" customHeight="1" x14ac:dyDescent="0.2">
      <c r="A23" s="71"/>
      <c r="B23" s="289" t="s">
        <v>209</v>
      </c>
      <c r="C23" s="289"/>
      <c r="D23" s="289"/>
      <c r="E23" s="289"/>
      <c r="F23" s="284">
        <v>50000</v>
      </c>
      <c r="G23" s="284"/>
      <c r="H23" s="288">
        <v>45198</v>
      </c>
      <c r="I23" s="288">
        <v>4798.2</v>
      </c>
      <c r="J23" s="284">
        <v>3.8</v>
      </c>
      <c r="K23" s="284"/>
      <c r="L23" s="284">
        <f>H23/F23*100</f>
        <v>90.396000000000001</v>
      </c>
      <c r="M23" s="284"/>
      <c r="N23" s="71"/>
    </row>
    <row r="24" spans="1:14" ht="30" customHeight="1" x14ac:dyDescent="0.2">
      <c r="A24" s="71"/>
      <c r="B24" s="289" t="s">
        <v>208</v>
      </c>
      <c r="C24" s="289"/>
      <c r="D24" s="289"/>
      <c r="E24" s="289"/>
      <c r="F24" s="284">
        <v>50000</v>
      </c>
      <c r="G24" s="284"/>
      <c r="H24" s="288">
        <v>50000</v>
      </c>
      <c r="I24" s="288">
        <v>0</v>
      </c>
      <c r="J24" s="284">
        <v>0</v>
      </c>
      <c r="K24" s="284"/>
      <c r="L24" s="284">
        <f>H24/F24*100</f>
        <v>100</v>
      </c>
      <c r="M24" s="284"/>
      <c r="N24" s="71"/>
    </row>
    <row r="25" spans="1:14" ht="30" customHeight="1" x14ac:dyDescent="0.2">
      <c r="A25" s="71"/>
      <c r="B25" s="289" t="s">
        <v>207</v>
      </c>
      <c r="C25" s="289"/>
      <c r="D25" s="289"/>
      <c r="E25" s="289"/>
      <c r="F25" s="284">
        <v>70000</v>
      </c>
      <c r="G25" s="284"/>
      <c r="H25" s="288">
        <v>70000</v>
      </c>
      <c r="I25" s="288">
        <v>0</v>
      </c>
      <c r="J25" s="284">
        <v>0</v>
      </c>
      <c r="K25" s="284"/>
      <c r="L25" s="284">
        <f>H25/F25*100</f>
        <v>100</v>
      </c>
      <c r="M25" s="284"/>
      <c r="N25" s="71"/>
    </row>
    <row r="26" spans="1:14" ht="30" customHeight="1" x14ac:dyDescent="0.2">
      <c r="A26" s="71"/>
      <c r="B26" s="289" t="s">
        <v>206</v>
      </c>
      <c r="C26" s="289"/>
      <c r="D26" s="289"/>
      <c r="E26" s="289"/>
      <c r="F26" s="284">
        <v>60000</v>
      </c>
      <c r="G26" s="284"/>
      <c r="H26" s="288">
        <v>50484.32</v>
      </c>
      <c r="I26" s="288">
        <v>9515.68</v>
      </c>
      <c r="J26" s="284">
        <v>0</v>
      </c>
      <c r="K26" s="284"/>
      <c r="L26" s="284">
        <f>H26/F26*100</f>
        <v>84.140533333333337</v>
      </c>
      <c r="M26" s="284"/>
      <c r="N26" s="71"/>
    </row>
    <row r="27" spans="1:14" ht="30" customHeight="1" x14ac:dyDescent="0.2">
      <c r="A27" s="71"/>
      <c r="B27" s="289" t="s">
        <v>205</v>
      </c>
      <c r="C27" s="289"/>
      <c r="D27" s="289"/>
      <c r="E27" s="289"/>
      <c r="F27" s="284">
        <v>100000</v>
      </c>
      <c r="G27" s="284"/>
      <c r="H27" s="288">
        <v>100000</v>
      </c>
      <c r="I27" s="288">
        <v>0</v>
      </c>
      <c r="J27" s="284">
        <v>0</v>
      </c>
      <c r="K27" s="284"/>
      <c r="L27" s="284">
        <f>H27/F27*100</f>
        <v>100</v>
      </c>
      <c r="M27" s="284"/>
      <c r="N27" s="71"/>
    </row>
    <row r="28" spans="1:14" ht="30" customHeight="1" x14ac:dyDescent="0.2">
      <c r="A28" s="71"/>
      <c r="B28" s="289" t="s">
        <v>204</v>
      </c>
      <c r="C28" s="289"/>
      <c r="D28" s="289"/>
      <c r="E28" s="289"/>
      <c r="F28" s="284">
        <v>0</v>
      </c>
      <c r="G28" s="284"/>
      <c r="H28" s="288">
        <v>0</v>
      </c>
      <c r="I28" s="288">
        <v>0</v>
      </c>
      <c r="J28" s="284">
        <v>0</v>
      </c>
      <c r="K28" s="284"/>
      <c r="L28" s="284"/>
      <c r="M28" s="284"/>
      <c r="N28" s="71"/>
    </row>
    <row r="29" spans="1:14" ht="30" customHeight="1" x14ac:dyDescent="0.2">
      <c r="A29" s="71"/>
      <c r="B29" s="289" t="s">
        <v>203</v>
      </c>
      <c r="C29" s="289"/>
      <c r="D29" s="289"/>
      <c r="E29" s="289"/>
      <c r="F29" s="284">
        <v>30000</v>
      </c>
      <c r="G29" s="284"/>
      <c r="H29" s="288">
        <v>30000</v>
      </c>
      <c r="I29" s="288">
        <v>0</v>
      </c>
      <c r="J29" s="284">
        <v>0</v>
      </c>
      <c r="K29" s="284"/>
      <c r="L29" s="284">
        <f>H29/F29*100</f>
        <v>100</v>
      </c>
      <c r="M29" s="284"/>
      <c r="N29" s="71"/>
    </row>
    <row r="30" spans="1:14" ht="30" customHeight="1" x14ac:dyDescent="0.2">
      <c r="A30" s="71"/>
      <c r="B30" s="289" t="s">
        <v>202</v>
      </c>
      <c r="C30" s="289"/>
      <c r="D30" s="289"/>
      <c r="E30" s="289"/>
      <c r="F30" s="284">
        <v>50000</v>
      </c>
      <c r="G30" s="284"/>
      <c r="H30" s="288">
        <v>50000</v>
      </c>
      <c r="I30" s="288">
        <v>0</v>
      </c>
      <c r="J30" s="284">
        <v>0</v>
      </c>
      <c r="K30" s="284"/>
      <c r="L30" s="284">
        <f>H30/F30*100</f>
        <v>100</v>
      </c>
      <c r="M30" s="284"/>
      <c r="N30" s="71"/>
    </row>
    <row r="31" spans="1:14" ht="30" customHeight="1" x14ac:dyDescent="0.2">
      <c r="A31" s="71"/>
      <c r="B31" s="289" t="s">
        <v>201</v>
      </c>
      <c r="C31" s="289"/>
      <c r="D31" s="289"/>
      <c r="E31" s="289"/>
      <c r="F31" s="284">
        <v>10000</v>
      </c>
      <c r="G31" s="284"/>
      <c r="H31" s="288">
        <v>10000</v>
      </c>
      <c r="I31" s="288">
        <v>0</v>
      </c>
      <c r="J31" s="284">
        <v>0</v>
      </c>
      <c r="K31" s="284"/>
      <c r="L31" s="284">
        <f>H31/F31*100</f>
        <v>100</v>
      </c>
      <c r="M31" s="284"/>
      <c r="N31" s="71"/>
    </row>
    <row r="32" spans="1:14" ht="30" customHeight="1" x14ac:dyDescent="0.2">
      <c r="A32" s="71"/>
      <c r="B32" s="289" t="s">
        <v>200</v>
      </c>
      <c r="C32" s="289"/>
      <c r="D32" s="289"/>
      <c r="E32" s="289"/>
      <c r="F32" s="284">
        <v>30000</v>
      </c>
      <c r="G32" s="284"/>
      <c r="H32" s="288">
        <v>30000</v>
      </c>
      <c r="I32" s="288">
        <v>0</v>
      </c>
      <c r="J32" s="284">
        <v>0</v>
      </c>
      <c r="K32" s="284"/>
      <c r="L32" s="284">
        <f>H32/F32*100</f>
        <v>100</v>
      </c>
      <c r="M32" s="284"/>
      <c r="N32" s="71"/>
    </row>
    <row r="33" spans="1:14" ht="30" customHeight="1" x14ac:dyDescent="0.2">
      <c r="A33" s="71"/>
      <c r="B33" s="289" t="s">
        <v>199</v>
      </c>
      <c r="C33" s="289"/>
      <c r="D33" s="289"/>
      <c r="E33" s="289"/>
      <c r="F33" s="284">
        <v>0</v>
      </c>
      <c r="G33" s="284"/>
      <c r="H33" s="288">
        <v>0</v>
      </c>
      <c r="I33" s="288">
        <v>0</v>
      </c>
      <c r="J33" s="284">
        <v>0</v>
      </c>
      <c r="K33" s="284"/>
      <c r="L33" s="284"/>
      <c r="M33" s="284"/>
      <c r="N33" s="71"/>
    </row>
    <row r="34" spans="1:14" ht="30" customHeight="1" x14ac:dyDescent="0.2">
      <c r="A34" s="71"/>
      <c r="B34" s="289" t="s">
        <v>198</v>
      </c>
      <c r="C34" s="289"/>
      <c r="D34" s="289"/>
      <c r="E34" s="289"/>
      <c r="F34" s="284">
        <v>10000</v>
      </c>
      <c r="G34" s="284"/>
      <c r="H34" s="288">
        <v>10000</v>
      </c>
      <c r="I34" s="288">
        <v>0</v>
      </c>
      <c r="J34" s="284">
        <v>0</v>
      </c>
      <c r="K34" s="284"/>
      <c r="L34" s="284">
        <f>H34/F34*100</f>
        <v>100</v>
      </c>
      <c r="M34" s="284"/>
      <c r="N34" s="71"/>
    </row>
    <row r="35" spans="1:14" ht="30" customHeight="1" x14ac:dyDescent="0.2">
      <c r="A35" s="71"/>
      <c r="B35" s="289" t="s">
        <v>197</v>
      </c>
      <c r="C35" s="289"/>
      <c r="D35" s="289"/>
      <c r="E35" s="289"/>
      <c r="F35" s="284">
        <v>10000</v>
      </c>
      <c r="G35" s="284"/>
      <c r="H35" s="288">
        <v>3089.97</v>
      </c>
      <c r="I35" s="288">
        <v>0</v>
      </c>
      <c r="J35" s="284">
        <v>6910.03</v>
      </c>
      <c r="K35" s="284"/>
      <c r="L35" s="284">
        <f>H35/F35*100</f>
        <v>30.899699999999996</v>
      </c>
      <c r="M35" s="284"/>
      <c r="N35" s="71"/>
    </row>
    <row r="36" spans="1:14" ht="30" customHeight="1" x14ac:dyDescent="0.2">
      <c r="A36" s="71"/>
      <c r="B36" s="289" t="s">
        <v>196</v>
      </c>
      <c r="C36" s="289"/>
      <c r="D36" s="289"/>
      <c r="E36" s="289"/>
      <c r="F36" s="284">
        <v>20000</v>
      </c>
      <c r="G36" s="284"/>
      <c r="H36" s="288">
        <v>20000</v>
      </c>
      <c r="I36" s="288">
        <v>0</v>
      </c>
      <c r="J36" s="284">
        <v>0</v>
      </c>
      <c r="K36" s="284"/>
      <c r="L36" s="284">
        <f>H36/F36*100</f>
        <v>100</v>
      </c>
      <c r="M36" s="284"/>
      <c r="N36" s="71"/>
    </row>
    <row r="37" spans="1:14" ht="30" customHeight="1" x14ac:dyDescent="0.2">
      <c r="A37" s="71"/>
      <c r="B37" s="289" t="s">
        <v>195</v>
      </c>
      <c r="C37" s="289"/>
      <c r="D37" s="289"/>
      <c r="E37" s="289"/>
      <c r="F37" s="284">
        <v>7000</v>
      </c>
      <c r="G37" s="284"/>
      <c r="H37" s="288">
        <v>7000</v>
      </c>
      <c r="I37" s="288">
        <v>0</v>
      </c>
      <c r="J37" s="284">
        <v>0</v>
      </c>
      <c r="K37" s="284"/>
      <c r="L37" s="284">
        <f>H37/F37*100</f>
        <v>100</v>
      </c>
      <c r="M37" s="284"/>
      <c r="N37" s="71"/>
    </row>
    <row r="38" spans="1:14" ht="30" customHeight="1" x14ac:dyDescent="0.2">
      <c r="A38" s="71"/>
      <c r="B38" s="289" t="s">
        <v>194</v>
      </c>
      <c r="C38" s="289"/>
      <c r="D38" s="289"/>
      <c r="E38" s="289"/>
      <c r="F38" s="284">
        <v>70000</v>
      </c>
      <c r="G38" s="284"/>
      <c r="H38" s="288">
        <v>69230.7</v>
      </c>
      <c r="I38" s="288">
        <v>769.3</v>
      </c>
      <c r="J38" s="284">
        <v>0</v>
      </c>
      <c r="K38" s="284"/>
      <c r="L38" s="284">
        <f>H38/F38*100</f>
        <v>98.900999999999996</v>
      </c>
      <c r="M38" s="284"/>
      <c r="N38" s="71"/>
    </row>
    <row r="39" spans="1:14" ht="30" customHeight="1" x14ac:dyDescent="0.2">
      <c r="A39" s="71"/>
      <c r="B39" s="289" t="s">
        <v>193</v>
      </c>
      <c r="C39" s="289"/>
      <c r="D39" s="289"/>
      <c r="E39" s="289"/>
      <c r="F39" s="284">
        <v>100000</v>
      </c>
      <c r="G39" s="284"/>
      <c r="H39" s="288">
        <v>99999.7</v>
      </c>
      <c r="I39" s="288">
        <v>0.3</v>
      </c>
      <c r="J39" s="284">
        <v>0</v>
      </c>
      <c r="K39" s="284"/>
      <c r="L39" s="284">
        <f>H39/F39*100</f>
        <v>99.999700000000004</v>
      </c>
      <c r="M39" s="284"/>
      <c r="N39" s="71"/>
    </row>
    <row r="40" spans="1:14" ht="30" customHeight="1" x14ac:dyDescent="0.2">
      <c r="A40" s="71"/>
      <c r="B40" s="289" t="s">
        <v>192</v>
      </c>
      <c r="C40" s="289"/>
      <c r="D40" s="289"/>
      <c r="E40" s="289"/>
      <c r="F40" s="284">
        <v>35000</v>
      </c>
      <c r="G40" s="284"/>
      <c r="H40" s="288">
        <v>34983.85</v>
      </c>
      <c r="I40" s="288">
        <v>0</v>
      </c>
      <c r="J40" s="284">
        <v>16.149999999999999</v>
      </c>
      <c r="K40" s="284"/>
      <c r="L40" s="284">
        <f>H40/F40*100</f>
        <v>99.953857142857146</v>
      </c>
      <c r="M40" s="284"/>
      <c r="N40" s="71"/>
    </row>
    <row r="41" spans="1:14" ht="30" customHeight="1" x14ac:dyDescent="0.2">
      <c r="A41" s="71"/>
      <c r="B41" s="289" t="s">
        <v>191</v>
      </c>
      <c r="C41" s="289"/>
      <c r="D41" s="289"/>
      <c r="E41" s="289"/>
      <c r="F41" s="284">
        <v>40000</v>
      </c>
      <c r="G41" s="284"/>
      <c r="H41" s="288">
        <v>40000</v>
      </c>
      <c r="I41" s="288">
        <v>0</v>
      </c>
      <c r="J41" s="284">
        <v>0</v>
      </c>
      <c r="K41" s="284"/>
      <c r="L41" s="284">
        <f>H41/F41*100</f>
        <v>100</v>
      </c>
      <c r="M41" s="284"/>
      <c r="N41" s="71"/>
    </row>
    <row r="42" spans="1:14" ht="30" customHeight="1" x14ac:dyDescent="0.2">
      <c r="A42" s="71"/>
      <c r="B42" s="289" t="s">
        <v>190</v>
      </c>
      <c r="C42" s="289"/>
      <c r="D42" s="289"/>
      <c r="E42" s="289"/>
      <c r="F42" s="284">
        <v>50000</v>
      </c>
      <c r="G42" s="284"/>
      <c r="H42" s="288">
        <v>50000</v>
      </c>
      <c r="I42" s="288">
        <v>0</v>
      </c>
      <c r="J42" s="284">
        <v>0</v>
      </c>
      <c r="K42" s="284"/>
      <c r="L42" s="284">
        <f>H42/F42*100</f>
        <v>100</v>
      </c>
      <c r="M42" s="284"/>
      <c r="N42" s="71"/>
    </row>
    <row r="43" spans="1:14" ht="30" customHeight="1" x14ac:dyDescent="0.2">
      <c r="A43" s="71"/>
      <c r="B43" s="289" t="s">
        <v>189</v>
      </c>
      <c r="C43" s="289"/>
      <c r="D43" s="289"/>
      <c r="E43" s="289"/>
      <c r="F43" s="284">
        <v>10000</v>
      </c>
      <c r="G43" s="284"/>
      <c r="H43" s="288">
        <v>7497.23</v>
      </c>
      <c r="I43" s="288">
        <v>0</v>
      </c>
      <c r="J43" s="284">
        <v>2502.77</v>
      </c>
      <c r="K43" s="284"/>
      <c r="L43" s="284">
        <f>H43/F43*100</f>
        <v>74.97229999999999</v>
      </c>
      <c r="M43" s="284"/>
      <c r="N43" s="71"/>
    </row>
    <row r="44" spans="1:14" ht="30" customHeight="1" x14ac:dyDescent="0.2">
      <c r="A44" s="71"/>
      <c r="B44" s="289" t="s">
        <v>188</v>
      </c>
      <c r="C44" s="289"/>
      <c r="D44" s="289"/>
      <c r="E44" s="289"/>
      <c r="F44" s="284">
        <v>60000</v>
      </c>
      <c r="G44" s="284"/>
      <c r="H44" s="288">
        <v>60000</v>
      </c>
      <c r="I44" s="288">
        <v>0</v>
      </c>
      <c r="J44" s="284">
        <v>0</v>
      </c>
      <c r="K44" s="284"/>
      <c r="L44" s="284">
        <f>H44/F44*100</f>
        <v>100</v>
      </c>
      <c r="M44" s="284"/>
      <c r="N44" s="71"/>
    </row>
    <row r="45" spans="1:14" ht="30" customHeight="1" x14ac:dyDescent="0.2">
      <c r="A45" s="71"/>
      <c r="B45" s="289" t="s">
        <v>187</v>
      </c>
      <c r="C45" s="289"/>
      <c r="D45" s="289"/>
      <c r="E45" s="289"/>
      <c r="F45" s="284">
        <v>70000</v>
      </c>
      <c r="G45" s="284"/>
      <c r="H45" s="288">
        <v>69900</v>
      </c>
      <c r="I45" s="288">
        <v>0</v>
      </c>
      <c r="J45" s="284">
        <v>100</v>
      </c>
      <c r="K45" s="284"/>
      <c r="L45" s="284">
        <f>H45/F45*100</f>
        <v>99.857142857142861</v>
      </c>
      <c r="M45" s="284"/>
      <c r="N45" s="71"/>
    </row>
    <row r="46" spans="1:14" ht="30" customHeight="1" x14ac:dyDescent="0.2">
      <c r="A46" s="71"/>
      <c r="B46" s="289" t="s">
        <v>186</v>
      </c>
      <c r="C46" s="289"/>
      <c r="D46" s="289"/>
      <c r="E46" s="289"/>
      <c r="F46" s="284">
        <v>31545.19</v>
      </c>
      <c r="G46" s="284"/>
      <c r="H46" s="288">
        <v>24247.23</v>
      </c>
      <c r="I46" s="288">
        <v>7297.96</v>
      </c>
      <c r="J46" s="284">
        <v>0</v>
      </c>
      <c r="K46" s="284"/>
      <c r="L46" s="284">
        <f>H46/F46*100</f>
        <v>76.865062470696799</v>
      </c>
      <c r="M46" s="284"/>
      <c r="N46" s="71"/>
    </row>
    <row r="47" spans="1:14" ht="30" customHeight="1" x14ac:dyDescent="0.2">
      <c r="A47" s="71"/>
      <c r="B47" s="289" t="s">
        <v>185</v>
      </c>
      <c r="C47" s="289"/>
      <c r="D47" s="289"/>
      <c r="E47" s="289"/>
      <c r="F47" s="284">
        <v>18000</v>
      </c>
      <c r="G47" s="284"/>
      <c r="H47" s="288">
        <v>17691.14</v>
      </c>
      <c r="I47" s="288">
        <v>0</v>
      </c>
      <c r="J47" s="284">
        <v>308.86</v>
      </c>
      <c r="K47" s="284"/>
      <c r="L47" s="284">
        <f>H47/F47*100</f>
        <v>98.284111111111102</v>
      </c>
      <c r="M47" s="284"/>
      <c r="N47" s="71"/>
    </row>
    <row r="48" spans="1:14" ht="30" customHeight="1" x14ac:dyDescent="0.2">
      <c r="A48" s="71"/>
      <c r="B48" s="289" t="s">
        <v>184</v>
      </c>
      <c r="C48" s="289"/>
      <c r="D48" s="289"/>
      <c r="E48" s="289"/>
      <c r="F48" s="284">
        <v>26000</v>
      </c>
      <c r="G48" s="284"/>
      <c r="H48" s="288">
        <v>0</v>
      </c>
      <c r="I48" s="288">
        <v>21850</v>
      </c>
      <c r="J48" s="284">
        <v>4150</v>
      </c>
      <c r="K48" s="284"/>
      <c r="L48" s="284">
        <f>H48/F48*100</f>
        <v>0</v>
      </c>
      <c r="M48" s="284"/>
      <c r="N48" s="71"/>
    </row>
    <row r="49" spans="1:14" ht="30" customHeight="1" x14ac:dyDescent="0.2">
      <c r="A49" s="71"/>
      <c r="B49" s="289" t="s">
        <v>183</v>
      </c>
      <c r="C49" s="289"/>
      <c r="D49" s="289"/>
      <c r="E49" s="289"/>
      <c r="F49" s="284">
        <v>26000</v>
      </c>
      <c r="G49" s="284"/>
      <c r="H49" s="288">
        <v>26000</v>
      </c>
      <c r="I49" s="288">
        <v>0</v>
      </c>
      <c r="J49" s="284">
        <v>0</v>
      </c>
      <c r="K49" s="284"/>
      <c r="L49" s="284">
        <f>H49/F49*100</f>
        <v>100</v>
      </c>
      <c r="M49" s="284"/>
      <c r="N49" s="71"/>
    </row>
    <row r="50" spans="1:14" ht="30" customHeight="1" x14ac:dyDescent="0.2">
      <c r="A50" s="71"/>
      <c r="B50" s="287" t="s">
        <v>62</v>
      </c>
      <c r="C50" s="287"/>
      <c r="D50" s="287"/>
      <c r="E50" s="287"/>
      <c r="F50" s="285">
        <v>1934196</v>
      </c>
      <c r="G50" s="285"/>
      <c r="H50" s="286">
        <v>1831599.79</v>
      </c>
      <c r="I50" s="286">
        <v>87123.68</v>
      </c>
      <c r="J50" s="285">
        <v>15472.53</v>
      </c>
      <c r="K50" s="285"/>
      <c r="L50" s="284">
        <f>H50/F50*100</f>
        <v>94.695666313031353</v>
      </c>
      <c r="M50" s="284"/>
      <c r="N50" s="71"/>
    </row>
  </sheetData>
  <mergeCells count="190">
    <mergeCell ref="B50:E50"/>
    <mergeCell ref="F50:G50"/>
    <mergeCell ref="J50:K50"/>
    <mergeCell ref="L50:M50"/>
    <mergeCell ref="B3:M3"/>
    <mergeCell ref="B48:E48"/>
    <mergeCell ref="F48:G48"/>
    <mergeCell ref="J48:K48"/>
    <mergeCell ref="L48:M48"/>
    <mergeCell ref="B49:E49"/>
    <mergeCell ref="F49:G49"/>
    <mergeCell ref="J49:K49"/>
    <mergeCell ref="L49:M49"/>
    <mergeCell ref="B46:E46"/>
    <mergeCell ref="F46:G46"/>
    <mergeCell ref="J46:K46"/>
    <mergeCell ref="L46:M46"/>
    <mergeCell ref="B47:E47"/>
    <mergeCell ref="F47:G47"/>
    <mergeCell ref="J47:K47"/>
    <mergeCell ref="L47:M47"/>
    <mergeCell ref="B44:E44"/>
    <mergeCell ref="F44:G44"/>
    <mergeCell ref="J44:K44"/>
    <mergeCell ref="L44:M44"/>
    <mergeCell ref="B45:E45"/>
    <mergeCell ref="F45:G45"/>
    <mergeCell ref="J45:K45"/>
    <mergeCell ref="L45:M45"/>
    <mergeCell ref="B42:E42"/>
    <mergeCell ref="F42:G42"/>
    <mergeCell ref="J42:K42"/>
    <mergeCell ref="L42:M42"/>
    <mergeCell ref="B43:E43"/>
    <mergeCell ref="F43:G43"/>
    <mergeCell ref="J43:K43"/>
    <mergeCell ref="L43:M43"/>
    <mergeCell ref="B40:E40"/>
    <mergeCell ref="F40:G40"/>
    <mergeCell ref="J40:K40"/>
    <mergeCell ref="L40:M40"/>
    <mergeCell ref="B41:E41"/>
    <mergeCell ref="F41:G41"/>
    <mergeCell ref="J41:K41"/>
    <mergeCell ref="L41:M41"/>
    <mergeCell ref="B38:E38"/>
    <mergeCell ref="F38:G38"/>
    <mergeCell ref="J38:K38"/>
    <mergeCell ref="L38:M38"/>
    <mergeCell ref="B39:E39"/>
    <mergeCell ref="F39:G39"/>
    <mergeCell ref="J39:K39"/>
    <mergeCell ref="L39:M39"/>
    <mergeCell ref="B36:E36"/>
    <mergeCell ref="F36:G36"/>
    <mergeCell ref="J36:K36"/>
    <mergeCell ref="L36:M36"/>
    <mergeCell ref="B37:E37"/>
    <mergeCell ref="F37:G37"/>
    <mergeCell ref="J37:K37"/>
    <mergeCell ref="L37:M37"/>
    <mergeCell ref="B34:E34"/>
    <mergeCell ref="F34:G34"/>
    <mergeCell ref="J34:K34"/>
    <mergeCell ref="L34:M34"/>
    <mergeCell ref="B35:E35"/>
    <mergeCell ref="F35:G35"/>
    <mergeCell ref="J35:K35"/>
    <mergeCell ref="L35:M35"/>
    <mergeCell ref="B32:E32"/>
    <mergeCell ref="F32:G32"/>
    <mergeCell ref="J32:K32"/>
    <mergeCell ref="L32:M32"/>
    <mergeCell ref="B33:E33"/>
    <mergeCell ref="F33:G33"/>
    <mergeCell ref="J33:K33"/>
    <mergeCell ref="L33:M33"/>
    <mergeCell ref="B30:E30"/>
    <mergeCell ref="F30:G30"/>
    <mergeCell ref="J30:K30"/>
    <mergeCell ref="L30:M30"/>
    <mergeCell ref="B31:E31"/>
    <mergeCell ref="F31:G31"/>
    <mergeCell ref="J31:K31"/>
    <mergeCell ref="L31:M31"/>
    <mergeCell ref="B28:E28"/>
    <mergeCell ref="F28:G28"/>
    <mergeCell ref="J28:K28"/>
    <mergeCell ref="L28:M28"/>
    <mergeCell ref="B29:E29"/>
    <mergeCell ref="F29:G29"/>
    <mergeCell ref="J29:K29"/>
    <mergeCell ref="L29:M29"/>
    <mergeCell ref="B26:E26"/>
    <mergeCell ref="F26:G26"/>
    <mergeCell ref="J26:K26"/>
    <mergeCell ref="L26:M26"/>
    <mergeCell ref="B27:E27"/>
    <mergeCell ref="F27:G27"/>
    <mergeCell ref="J27:K27"/>
    <mergeCell ref="L27:M27"/>
    <mergeCell ref="B24:E24"/>
    <mergeCell ref="F24:G24"/>
    <mergeCell ref="J24:K24"/>
    <mergeCell ref="L24:M24"/>
    <mergeCell ref="B25:E25"/>
    <mergeCell ref="F25:G25"/>
    <mergeCell ref="J25:K25"/>
    <mergeCell ref="L25:M25"/>
    <mergeCell ref="B22:E22"/>
    <mergeCell ref="F22:G22"/>
    <mergeCell ref="J22:K22"/>
    <mergeCell ref="L22:M22"/>
    <mergeCell ref="B23:E23"/>
    <mergeCell ref="F23:G23"/>
    <mergeCell ref="J23:K23"/>
    <mergeCell ref="L23:M23"/>
    <mergeCell ref="B20:E20"/>
    <mergeCell ref="F20:G20"/>
    <mergeCell ref="J20:K20"/>
    <mergeCell ref="L20:M20"/>
    <mergeCell ref="B21:E21"/>
    <mergeCell ref="F21:G21"/>
    <mergeCell ref="J21:K21"/>
    <mergeCell ref="L21:M21"/>
    <mergeCell ref="B18:E18"/>
    <mergeCell ref="F18:G18"/>
    <mergeCell ref="J18:K18"/>
    <mergeCell ref="L18:M18"/>
    <mergeCell ref="B19:E19"/>
    <mergeCell ref="F19:G19"/>
    <mergeCell ref="J19:K19"/>
    <mergeCell ref="L19:M19"/>
    <mergeCell ref="B16:E16"/>
    <mergeCell ref="F16:G16"/>
    <mergeCell ref="J16:K16"/>
    <mergeCell ref="L16:M16"/>
    <mergeCell ref="B17:E17"/>
    <mergeCell ref="F17:G17"/>
    <mergeCell ref="J17:K17"/>
    <mergeCell ref="L17:M17"/>
    <mergeCell ref="B14:E14"/>
    <mergeCell ref="F14:G14"/>
    <mergeCell ref="J14:K14"/>
    <mergeCell ref="L14:M14"/>
    <mergeCell ref="B15:E15"/>
    <mergeCell ref="F15:G15"/>
    <mergeCell ref="J15:K15"/>
    <mergeCell ref="L15:M15"/>
    <mergeCell ref="B12:E12"/>
    <mergeCell ref="F12:G12"/>
    <mergeCell ref="J12:K12"/>
    <mergeCell ref="L12:M12"/>
    <mergeCell ref="B13:E13"/>
    <mergeCell ref="F13:G13"/>
    <mergeCell ref="J13:K13"/>
    <mergeCell ref="L13:M13"/>
    <mergeCell ref="B10:E10"/>
    <mergeCell ref="F10:G10"/>
    <mergeCell ref="J10:K10"/>
    <mergeCell ref="L10:M10"/>
    <mergeCell ref="B11:E11"/>
    <mergeCell ref="F11:G11"/>
    <mergeCell ref="J11:K11"/>
    <mergeCell ref="L11:M11"/>
    <mergeCell ref="B8:E8"/>
    <mergeCell ref="F8:G8"/>
    <mergeCell ref="J8:K8"/>
    <mergeCell ref="L8:M8"/>
    <mergeCell ref="B9:E9"/>
    <mergeCell ref="F9:G9"/>
    <mergeCell ref="J9:K9"/>
    <mergeCell ref="L9:M9"/>
    <mergeCell ref="B6:E6"/>
    <mergeCell ref="F6:G6"/>
    <mergeCell ref="J6:K6"/>
    <mergeCell ref="L6:M6"/>
    <mergeCell ref="B7:E7"/>
    <mergeCell ref="F7:G7"/>
    <mergeCell ref="J7:K7"/>
    <mergeCell ref="L7:M7"/>
    <mergeCell ref="G1:J1"/>
    <mergeCell ref="B5:E5"/>
    <mergeCell ref="F5:G5"/>
    <mergeCell ref="J5:K5"/>
    <mergeCell ref="L5:M5"/>
    <mergeCell ref="B2:C2"/>
    <mergeCell ref="E2:M2"/>
    <mergeCell ref="B4:C4"/>
    <mergeCell ref="E4:M4"/>
  </mergeCells>
  <pageMargins left="0" right="0" top="0" bottom="0" header="0" footer="0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THV 2023-2025 (2)</vt:lpstr>
      <vt:lpstr>THV TM1 vitet parapraka</vt:lpstr>
      <vt:lpstr>Realizimi i buxhetit sipas fond</vt:lpstr>
      <vt:lpstr>Buxheti sipas fondeve</vt:lpstr>
      <vt:lpstr>Shpenz sipas fondeve </vt:lpstr>
      <vt:lpstr>Lëvizja e buxh gjatë periudhës</vt:lpstr>
      <vt:lpstr>Shpenz sipas kategorive</vt:lpstr>
      <vt:lpstr>Shpenzimet Janar Dhjetor2025</vt:lpstr>
      <vt:lpstr>Fondet-Grandi</vt:lpstr>
      <vt:lpstr>Projektet 21</vt:lpstr>
      <vt:lpstr>Projektet 22</vt:lpstr>
      <vt:lpstr>Projektet 31</vt:lpstr>
      <vt:lpstr>Projektet 32-93</vt:lpstr>
      <vt:lpstr>Shpenzimet-Drejtorit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Afërdita F. Tahiri</dc:creator>
  <cp:lastModifiedBy>Afërdita F. Tahiri</cp:lastModifiedBy>
  <dcterms:created xsi:type="dcterms:W3CDTF">2026-03-10T14:53:19Z</dcterms:created>
  <dcterms:modified xsi:type="dcterms:W3CDTF">2026-03-11T12:43:03Z</dcterms:modified>
</cp:coreProperties>
</file>